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0" documentId="13_ncr:1_{8564717A-2FF4-42EF-B174-48FD61B094EE}" xr6:coauthVersionLast="47" xr6:coauthVersionMax="47" xr10:uidLastSave="{00000000-0000-0000-0000-000000000000}"/>
  <workbookProtection workbookAlgorithmName="SHA-512" workbookHashValue="JuI4KR7m7CaLOcs1E+IMJn9tczhxNf5BDWZl+2hNbPDxYIc9wOOhm6Su326RsM5r8Gg3xjXdlxjKhi1Esna+BQ==" workbookSaltValue="Ua8LFI0+wI0Y/6NO0d3knw==" workbookSpinCount="100000" lockStructure="1"/>
  <bookViews>
    <workbookView xWindow="-110" yWindow="-110" windowWidth="19420" windowHeight="10420" xr2:uid="{00000000-000D-0000-FFFF-FFFF00000000}"/>
  </bookViews>
  <sheets>
    <sheet name="Tartalom" sheetId="20" r:id="rId1"/>
    <sheet name="KM1" sheetId="1" r:id="rId2"/>
    <sheet name="OV1" sheetId="3" r:id="rId3"/>
    <sheet name="CC1" sheetId="10" r:id="rId4"/>
    <sheet name="CC2" sheetId="72" r:id="rId5"/>
    <sheet name="LR1" sheetId="74" r:id="rId6"/>
    <sheet name="LR2" sheetId="16" r:id="rId7"/>
    <sheet name="LR3" sheetId="76" r:id="rId8"/>
    <sheet name="LIQ1" sheetId="57" r:id="rId9"/>
    <sheet name="LIQ2" sheetId="73" r:id="rId10"/>
    <sheet name="CR1" sheetId="59" r:id="rId11"/>
    <sheet name="CR1-A" sheetId="58" r:id="rId12"/>
    <sheet name="CR2" sheetId="60" r:id="rId13"/>
    <sheet name="CQ1" sheetId="61" r:id="rId14"/>
    <sheet name="CQ4" sheetId="62" r:id="rId15"/>
    <sheet name="CQ5" sheetId="63" r:id="rId16"/>
    <sheet name="CQ7" sheetId="64" r:id="rId17"/>
    <sheet name="CCR1" sheetId="65" r:id="rId18"/>
    <sheet name="CCR2" sheetId="66" r:id="rId19"/>
    <sheet name="CCR3" sheetId="67" r:id="rId20"/>
    <sheet name="CCR5" sheetId="68" r:id="rId21"/>
    <sheet name="CCR6" sheetId="69" r:id="rId22"/>
    <sheet name="CCR8" sheetId="70" r:id="rId23"/>
    <sheet name="MR1" sheetId="71" r:id="rId24"/>
    <sheet name="IFRS9" sheetId="56" r:id="rId25"/>
  </sheets>
  <definedNames>
    <definedName name="ID" localSheetId="3" hidden="1">"657281c9-40be-40c0-a0e0-28b182cf62b7"</definedName>
    <definedName name="ID" localSheetId="4" hidden="1">"79eaea85-7ca9-469e-911a-6cef3ca8a446"</definedName>
    <definedName name="ID" localSheetId="17" hidden="1">"4b374537-ab0f-4170-9bda-96f9004cf28b"</definedName>
    <definedName name="ID" localSheetId="18" hidden="1">"6930181f-1b94-44e6-9b1a-2aaf5fe5c73c"</definedName>
    <definedName name="ID" localSheetId="19" hidden="1">"7d9dcfea-f31f-41b4-9be9-457bece559ff"</definedName>
    <definedName name="ID" localSheetId="20" hidden="1">"4ddfa253-d674-47de-8c11-d5fc30437dd2"</definedName>
    <definedName name="ID" localSheetId="21" hidden="1">"ecee1ace-4f97-4b06-8685-0f9ddfcd85ea"</definedName>
    <definedName name="ID" localSheetId="22" hidden="1">"a78f13f9-a628-48e8-b400-7b2a0fceae19"</definedName>
    <definedName name="ID" localSheetId="13" hidden="1">"e7a47df4-01a3-48a4-851c-f888425b5afd"</definedName>
    <definedName name="ID" localSheetId="14" hidden="1">"110ca7b7-69c6-4696-aecc-c7a4b6c80c56"</definedName>
    <definedName name="ID" localSheetId="15" hidden="1">"3478d26d-2038-4a8e-8100-44e92e47cfd3"</definedName>
    <definedName name="ID" localSheetId="16" hidden="1">"3c381a64-8bba-426c-9ba9-a7a1e36bf26c"</definedName>
    <definedName name="ID" localSheetId="10" hidden="1">"736aa651-941b-41bf-ae94-87f56f1b8565"</definedName>
    <definedName name="ID" localSheetId="11" hidden="1">"12d5ede0-ab56-4b02-b2ff-7fb6fa0bd2c0"</definedName>
    <definedName name="ID" localSheetId="12" hidden="1">"505534fd-e88b-4767-9b99-555a9d55e9e4"</definedName>
    <definedName name="ID" localSheetId="24" hidden="1">"7e7a4ff4-b554-4c97-800b-d165467b5a78"</definedName>
    <definedName name="ID" localSheetId="1" hidden="1">"e0c14cef-f6fa-44a4-bed2-4cef6d2b16bc"</definedName>
    <definedName name="ID" localSheetId="8" hidden="1">"7b277303-d4f0-49e8-a08e-2aba179fd4b2"</definedName>
    <definedName name="ID" localSheetId="9" hidden="1">"e18c47fa-c76e-4014-ba42-143445376dae"</definedName>
    <definedName name="ID" localSheetId="6" hidden="1">"f5b49131-83a9-4dd2-acc2-cf67ed44b08b"</definedName>
    <definedName name="ID" localSheetId="23" hidden="1">"32a8a644-322b-445c-aefe-749fdaf022ed"</definedName>
    <definedName name="ID" localSheetId="2" hidden="1">"2e9742bb-3871-4ff7-9535-d08c6ee74955"</definedName>
    <definedName name="ID" localSheetId="0" hidden="1">"a8eaf58a-4fab-4a2f-82f1-f61d1ca6b5f7"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76" l="1"/>
  <c r="C8" i="73" l="1"/>
  <c r="C8" i="72"/>
  <c r="C8" i="71" l="1"/>
  <c r="C8" i="70"/>
  <c r="C8" i="69"/>
  <c r="C8" i="68"/>
  <c r="C8" i="67"/>
  <c r="C8" i="66"/>
  <c r="C8" i="65"/>
  <c r="C8" i="64" l="1"/>
  <c r="C8" i="63"/>
  <c r="C8" i="62"/>
  <c r="C8" i="61"/>
  <c r="C8" i="60"/>
  <c r="C8" i="59"/>
  <c r="C8" i="58"/>
  <c r="D95" i="10" l="1"/>
  <c r="D93" i="10"/>
  <c r="D92" i="10"/>
  <c r="D91" i="10" l="1"/>
  <c r="D83" i="10" l="1"/>
  <c r="D75" i="10"/>
  <c r="D84" i="10" s="1"/>
  <c r="D37" i="1" l="1"/>
  <c r="D31" i="56" l="1"/>
  <c r="D28" i="56"/>
  <c r="D25" i="56" l="1"/>
  <c r="D19" i="10"/>
  <c r="D97" i="10"/>
  <c r="D21" i="1"/>
  <c r="D45" i="10" l="1"/>
  <c r="D23" i="1"/>
  <c r="D22" i="1"/>
  <c r="D34" i="1" s="1"/>
  <c r="D33" i="1"/>
  <c r="D85" i="10"/>
  <c r="F19" i="3"/>
  <c r="F20" i="3"/>
  <c r="F18" i="3"/>
  <c r="D16" i="3"/>
  <c r="F15" i="3"/>
  <c r="F14" i="3"/>
  <c r="D9" i="56"/>
  <c r="E9" i="56" s="1"/>
  <c r="F17" i="3" l="1"/>
  <c r="F16" i="3" s="1"/>
  <c r="F13" i="3"/>
  <c r="D13" i="3"/>
  <c r="D10" i="16"/>
  <c r="E10" i="16" s="1"/>
  <c r="F10" i="3"/>
  <c r="D10" i="3"/>
  <c r="E10" i="3" s="1"/>
  <c r="D9" i="1"/>
  <c r="H9" i="1" s="1"/>
  <c r="C8" i="10"/>
  <c r="E9" i="1" l="1"/>
  <c r="F9" i="1"/>
  <c r="G9" i="1"/>
  <c r="D11" i="3"/>
  <c r="D21" i="3" s="1"/>
  <c r="F12" i="3"/>
  <c r="F11" i="3" l="1"/>
  <c r="F21" i="3" s="1"/>
</calcChain>
</file>

<file path=xl/sharedStrings.xml><?xml version="1.0" encoding="utf-8"?>
<sst xmlns="http://schemas.openxmlformats.org/spreadsheetml/2006/main" count="925" uniqueCount="761">
  <si>
    <t>Back to contents page</t>
  </si>
  <si>
    <t>KM1 - A fő mérőszámok</t>
  </si>
  <si>
    <t>(millió forintban)</t>
  </si>
  <si>
    <t>OV1 - A teljes kockázati kitettségértékek áttekintése</t>
  </si>
  <si>
    <t>Teljes kockázati kitettségérték (TREA)</t>
  </si>
  <si>
    <t>Minimum tőkekövetelmények</t>
  </si>
  <si>
    <t>Hitelkockázat (a partnerkockázaton kívül)</t>
  </si>
  <si>
    <t>ebből sztenderd módszer</t>
  </si>
  <si>
    <t>Partnerkockázat</t>
  </si>
  <si>
    <t>ebből piaci árazás szerint</t>
  </si>
  <si>
    <t>ebből hitelértékelési korrekció (CVA)</t>
  </si>
  <si>
    <t>Piaci kockázat</t>
  </si>
  <si>
    <t>Működési kockázat</t>
  </si>
  <si>
    <t>ebből az alapmutató módszere</t>
  </si>
  <si>
    <t>ebből fejlett mérési módszer</t>
  </si>
  <si>
    <t>Összesen</t>
  </si>
  <si>
    <t>CC1 - A szabályozói szavatolótőke összetétele</t>
  </si>
  <si>
    <t>Tőkeinstrumentumok és a kapcsolódó névértéken felüli befizetések (ázsió)</t>
  </si>
  <si>
    <t>ebből: részvény</t>
  </si>
  <si>
    <t>Halmozott egyéb átfogó jövedelem (és egyéb tartalékok)</t>
  </si>
  <si>
    <t>Általános banki kockázatok fedezetére képzett tartalékok</t>
  </si>
  <si>
    <t>Függetlenül felülvizsgált évközi nyereség minden előre látható teher vagy osztalék levonása után</t>
  </si>
  <si>
    <t>Elsődleges alapvető tőke a szabályozói kiigazításokat megelőzően</t>
  </si>
  <si>
    <t>Kiegészítő értékelési korrekció (negatív összeg)</t>
  </si>
  <si>
    <t>Immateriális javak (a kapcsolódó adókötelezettségek levonása után) (negatív összeg)</t>
  </si>
  <si>
    <t>A várható veszteségértékek kiszámításából eredő negatív összegek</t>
  </si>
  <si>
    <t>Valós értéken értékelt kötelezettségekből származó nyereség vagy veszteség, amely a saját hitelképességében beállt változásokra vezethető vissza</t>
  </si>
  <si>
    <t>Az 1250%-os kockázati súllyal figyelembe veendő következő elemek kitettségekre, ha az intézmény a levonási alternatívát választja</t>
  </si>
  <si>
    <t>ebből: értékpapírosítási pozíciók (negatív összeg)</t>
  </si>
  <si>
    <t>ebből: nyitva szállítás (negatív összeg)</t>
  </si>
  <si>
    <t>ebből: átmeneti különbözetből származó halasztott adókövetelések</t>
  </si>
  <si>
    <t>25a</t>
  </si>
  <si>
    <t>A folyó üzleti év veszteségei (negatív összeg)</t>
  </si>
  <si>
    <t>Elsődleges alapvető tőke</t>
  </si>
  <si>
    <t>ebből: leányvállalatok által kibocsátott, kivezetésre kerülő instrumentumok</t>
  </si>
  <si>
    <t>Hitelkockázati kiigazítások</t>
  </si>
  <si>
    <t>ebből: tőkefenntartási pufferkövetelmény</t>
  </si>
  <si>
    <t>A hitelkockázati kiigazításoknak a járulékos tőkébe belső minősítésen alapuló módszer szerint történő bevonására vonatkozó felső korlát</t>
  </si>
  <si>
    <t>Kivezetésre kerülő járulékos tőkeinstrumentumokra vonatkozó jelenlegi felső korlát</t>
  </si>
  <si>
    <t>Elsődleges alapvető tőke (CET1): instrumentumok és tartalékok</t>
  </si>
  <si>
    <t>Forrás a szabályozói konszolidáció hatókörébe tartozó mérleg hivatkozási számai/betűjelzései alapján</t>
  </si>
  <si>
    <r>
      <t>Eredménytartalék</t>
    </r>
    <r>
      <rPr>
        <vertAlign val="superscript"/>
        <sz val="8"/>
        <rFont val="Arial"/>
        <family val="2"/>
        <charset val="238"/>
      </rPr>
      <t>1</t>
    </r>
  </si>
  <si>
    <t>A CRR 484. cikkének (3) bekezdésében említett beszámítható elemek összege és a kapcsolódó névértéken felüli befizetések (ázsió), amelyek kivezetésre kerülnek az elsődleges alapvető tőkéből</t>
  </si>
  <si>
    <t>Kisebbségi részesedések (a konszolidált elsődleges alapvető tőkében megengedett összeg)</t>
  </si>
  <si>
    <t>Elsődleges alapvető tőke (CET1): szabályozói kiigazítások</t>
  </si>
  <si>
    <t>Jövőbeli nyereségtől függően érvényesíthető halasztott adókövetelések, kivéve az átmeneti különbözetből származókat (a kapcsolódó adókötelezettség levonása után, amennyiben teljesülnek a CRR 38. cikkének (3) bekezdésében foglalt feltételek) (negatív összeg)</t>
  </si>
  <si>
    <t>Nem valós értéken értékelt pénzügyi instrumentumok cash flow fedezeti ügyleteiből származó nyereségekhez vagy veszteségekhez kapcsolódó valós értékelés értékelési tartaléka</t>
  </si>
  <si>
    <t>Minden olyan sajáttőke-növekedés, amely értékpapírosított eszközökből ered (negatív összeg)</t>
  </si>
  <si>
    <t>Meghatározott szolgáltatást nyújtó nyugdíjalapban lévő eszközök (negatív összeg)</t>
  </si>
  <si>
    <t>Egy intézmény közvetlen, közvetett és szintetikus módon tulajdonában lévő saját elsődleges alapvető tőkeinstrumentumok állománya (negatív összeg)</t>
  </si>
  <si>
    <t>Olyan pénzügyi ágazatbeli szervezetek által kibocsátott, az intézmény közvetlen, közvetett és szintetikus módon tulajdonában lévő elsődleges alapvető tőkeinstrumentumok állománya, amelyekkel az intézmény kereszttulajdonlási viszonyban áll, amelynek célja az intézmény szavatolótőkéjének mesterséges megemelése (negatív összeg)</t>
  </si>
  <si>
    <t>Az intézmény közvetlen, közvetett és szintetikus módon tulajdonát képező, pénzügyi ágazatbeli szervezetek által kibocsátott elsődleges alapvető tőkeinstrumentumok állománya, ha az intézmény nem rendelkezik jelentős befektetéssel az említett szervezetekben (10 %-os küszöbérték feletti összeg, a figyelembe vehető rövid pozíciók levonása után) (negatív összeg)</t>
  </si>
  <si>
    <t>Az intézmény közvetlen, közvetett és szintetikus módon tulajdonát képező, pénzügyi ágazatbeli szervezetek által kibocsátott elsődleges alapvető tőkeinstrumentumok állománya, ha az intézmény jelentős befektetéssel rendelkezik az említett szervezetekben (10 %-os küszöbérték feletti összeg, a figyelembe vehető rövid pozíciók levonása után) (negatív összeg)</t>
  </si>
  <si>
    <t>ebből: pénzügyi ágazaton kívüli befolyásoló részesedés (negatív összeg)</t>
  </si>
  <si>
    <t>Az átmeneti különbözetből származó halasztott adókövetelések (a 10 %-os küszöbérték feletti összeg, a kapcsolódó adókötelezettség levonása után, amennyiben teljesülnek a CRR 38. cikkének (3) bekezdésében foglalt feltételek) (negatív összeg)</t>
  </si>
  <si>
    <t>A 17,65 %-os küszöbértéket meghaladó összeg (negatív összeg)</t>
  </si>
  <si>
    <t>ebből: Az intézmény közvetlen, közvetett és szintetikus módon tulajdonát képező, pénzügyi ágazatbeli szervezetek által kibocsátott elsődleges alapvető tőkeinstrumentumok állománya, ha az intézmény jelentős befektetéssel rendelkezik az említett szervezetekben</t>
  </si>
  <si>
    <t>A CET1 tőkeelemekhez kapcsolódó előre látható adóterhek, kivéve, ha az intézmény megfelelően korrigálja a CET1 tőkeelemek összegét annyiban, amennyiben az ilyen adóterhek csökkentik azt az összeget, amelynek mértékéig az említett elemek kockázatok vagy veszteségek fedezésére alkalmazhatók (negatív összeg)</t>
  </si>
  <si>
    <t>A kiegészítő alapvető tőkéből (AT1) levonandó beszámíthatóelemek azon összege, amely meghaladja az intézmény AT1 elemeit (negatív összeg)</t>
  </si>
  <si>
    <t>Egyéb szabályozói kiigazítások</t>
  </si>
  <si>
    <t>Az elsődleges alapvető tőke (CET1) összes szabályozói kiigazítása</t>
  </si>
  <si>
    <t>Elsődleges alapvető tőke (CET1)</t>
  </si>
  <si>
    <t>Kiegészítő alapvető tőke (AT1): instrumentumok</t>
  </si>
  <si>
    <t>ebből: az alkalmazandó számviteli szabályozás szerinti saját tőkének minősül</t>
  </si>
  <si>
    <t>ebből: az alkalmazandó számviteli szabályozás szerinti kötelezettségeknek minősül</t>
  </si>
  <si>
    <t>A CRR 484. cikkének (4) bekezdésében említett beszámítható elemek összege és a kapcsolódó névértéken felüli befizetések, amelyek kivezetésre kerülnek az AT1 tőkéből</t>
  </si>
  <si>
    <t>A CRR 494a. cikkének (1) bekezdésében említett azon beszámítható elemek összege, amelyek kivezetésre kerülnek az AT1 tőkéből</t>
  </si>
  <si>
    <t>A CRR 494b. cikkének (1) bekezdésében említett azon beszámítható elemek összege, amelyek kivezetésre kerülnek az AT1 tőkéből</t>
  </si>
  <si>
    <t>A konszolidált kiegészítő alapvető tőke részét képező, az alapvető tőkébe beszámítható tőke (beleértve az 5. sorban nem szereplő kisebbségi részesedéseket is), amelyet leányvállalatok bocsátanak ki és harmadik felek birtokolnak</t>
  </si>
  <si>
    <t>Kiegészítő alapvető tőke (AT1) a szabályozói kiigazításokat megelőzően</t>
  </si>
  <si>
    <t>Kiegészítő alapvető tőke (AT1): szabályozói kiigazítások</t>
  </si>
  <si>
    <t>Az intézmény közvetlen, közvetett és szintetikus módon tulajdonát képező saját kiegészítő alapvető tőkeinstrumentumok (negatív összeg)</t>
  </si>
  <si>
    <t>Olyan pénzügyi ágazatbeli szervezetek által kibocsátott, az intézmény közvetlen, közvetett és szintetikus módon tulajdonában lévő kiegészítő alapvető tőkeinstrumentumok, amelyekkel az intézmény kereszttulajdonlási viszonyban áll, amelyet az intézmény szavatolótőkéjének mesterséges megemelése céljából alkalmaznak (negatív összeg)</t>
  </si>
  <si>
    <t>Az intézmény közvetlen, közvetett és szintetikus módon tulajdonát képező, pénzügyi ágazatbeli szervezetek által kibocsátott kiegészítő alapvető tőkeinstrumentumok állománya, ha az intézmény nem rendelkezik jelentős befektetéssel az említett szervezetekben (10 %-os küszöbérték feletti összeg, a figyelembe vehető rövid pozíciók levonása után) (negatív összeg)</t>
  </si>
  <si>
    <t>Az intézmény közvetlen, közvetett és szintetikus módon tulajdonát képező, pénzügyi ágazatbeli szervezetek által kibocsátott kiegészítő alapvető tőkeinstrumentumok állománya, ha az intézmény jelentős befektetéssel rendelkezik az említett szervezetekben (a figyelembe vehető rövid pozíciók levonása után) (negatív összeg)</t>
  </si>
  <si>
    <t>A járulékos tőkéből (T2) levonandó beszámítható elemek azon összege, amely meghaladja az intézmény T2 elemeit (negatív összeg)</t>
  </si>
  <si>
    <t>AT1 tőke egyéb szabályozói kiigazításai</t>
  </si>
  <si>
    <t>A kiegészítő alapvető tőke (AT1) összes szabályozói kiigazítása</t>
  </si>
  <si>
    <t>Kiegészítő alapvető tőke (AT1)</t>
  </si>
  <si>
    <t>Alapvető tőke (T1 = CET1 + AT1)</t>
  </si>
  <si>
    <t>Járulékos tőke (T2): instrumentumok</t>
  </si>
  <si>
    <t>A CRR 484. cikkének (5) bekezdésében említett beszámítható elemek összege és a kapcsolódó névértéken felüli befizetések, amelyek kivezetésre kerülnek a járulékos tőkéből a CRR 486. cikkének (4) bekezdésében meghatározottak szerint</t>
  </si>
  <si>
    <t>A CRR 494a. cikkének (2) bekezdésében említett azon beszámítható elemek összege, amelyek kivezetésre kerülnek a járulékos tőkéből</t>
  </si>
  <si>
    <t>A CRR 494b. cikkének (2) bekezdésében említett azon beszámítható elemek összege, amelyek kivezetésre kerülnek a járulékos tőkéből</t>
  </si>
  <si>
    <t>A konszolidált járulékos tőke részét képező, a szavatolótőkébe beszámítható instrumentumok (beleértve az 5. sorban vagy a 34. sorban nem szereplő kisebbségi részesedéseket és AT1 instrumentumokat is), amelyeket leányvállalatok bocsátanak ki és harmadik felek birtokolnak</t>
  </si>
  <si>
    <t>Járulékos tőke (T2) a szabályozói kiigazításokat megelőzően</t>
  </si>
  <si>
    <t>Járulékos tőke (T2): szabályozói kiigazítások</t>
  </si>
  <si>
    <t>Egy intézmény közvetlen, közvetett és szintetikus módon tulajdonában lévő saját járulékos tőkeinstrumentumok és alárendelt kölcsönök (negatív összeg)</t>
  </si>
  <si>
    <t>Olyan pénzügyi ágazatbeli szervezetek által kibocsátott, az intézmény közvetlen, közvetett és szintetikus módon tulajdonában lévő járulékos tőkeinstrumentumok és alárendelt kölcsönök, amelyekkel az intézmény kereszttulajdonlási viszonyban áll, amelyet az intézmény szavatolótőkéjének mesterséges megemelése céljából alkalmaznak (negatív összeg)</t>
  </si>
  <si>
    <t>Az intézmény közvetlen, közvetett és szintetikus módon tulajdonát képező, pénzügyi ágazatbeli szervezetek által kibocsátott járulékos tőkeinstrumentumok és alárendelt kölcsönök állománya, ha az intézmény nem rendelkezik jelentős részesedéssel az említett szervezetekben (10 %-os küszöbérték feletti összeg, a figyelembe vehető rövid pozíciók levonása után) (negatív összeg)</t>
  </si>
  <si>
    <t>Az intézmény közvetlen, közvetett és szintetikus módon tulajdonát képező, pénzügyi ágazatbeli szervezetek által kibocsátott járulékos tőkeinstrumentumok és alárendelt kölcsönök állománya, ha az intézmény jelentős részesedéssel rendelkezik az említett szervezetekben (a figyelembe vehető rövid pozíciók levonása után) (negatív összeg)</t>
  </si>
  <si>
    <t>A leírható, illetve átalakítható kötelezettségelemekből levonandó beszámítható elemek azon összege, amely meghaladja az intézmény leírható, illetve átalakítható kötelezettségelemeit (negatív összeg)</t>
  </si>
  <si>
    <t>A járulékos tőke egyéb szabályozói kiigazításai</t>
  </si>
  <si>
    <t>A járulékos tőke (T2) összes szabályozói kiigazítása</t>
  </si>
  <si>
    <t>Járulékos tőke (T2)</t>
  </si>
  <si>
    <t>Tőke összesen (tőke összesen = T1 + T2)</t>
  </si>
  <si>
    <t>Teljes kockázati kitettségérték</t>
  </si>
  <si>
    <t>Tőkemegfelelési mutatók és tőkekövetelmények, beleértve a puffereket</t>
  </si>
  <si>
    <t>Alapvető tőke</t>
  </si>
  <si>
    <t>Tőke összesen</t>
  </si>
  <si>
    <t>Az intézmény teljes CET1 tőkekövetelménye</t>
  </si>
  <si>
    <r>
      <t>ebből: rendszerkockázati tőkepuffer-követelmény</t>
    </r>
    <r>
      <rPr>
        <vertAlign val="superscript"/>
        <sz val="8"/>
        <rFont val="Arial"/>
        <family val="2"/>
        <charset val="238"/>
      </rPr>
      <t>3</t>
    </r>
  </si>
  <si>
    <r>
      <t>ebből: globálisan rendszerszinten jelentős intézmények vagy egyéb rendszerszinten jelentős intézmények pufferére vonatkozó követelmény</t>
    </r>
    <r>
      <rPr>
        <vertAlign val="superscript"/>
        <sz val="8"/>
        <rFont val="Arial"/>
        <family val="2"/>
        <charset val="238"/>
      </rPr>
      <t>4</t>
    </r>
  </si>
  <si>
    <t>A minimális tőkekövetelmény teljesítését követően rendelkezésre álló elsődleges alapvető tőke (a teljes kockázati kitettségérték százalékaként kifejezve)</t>
  </si>
  <si>
    <t>A levonási küszöbértékek alatti összegek (a kockázati súlyozást megelőzően)</t>
  </si>
  <si>
    <t>Pénzügyi ágazatbeli szervezeteknek az intézmény közvetlen és közvetett módon tulajdonát képező szavatolótőkéje és leírható, illetve átalakítható kötelezettsége, ha az intézmény nem rendelkezik jelentős befektetéssel az említett szervezetekben (10 %-os küszöbérték alatti összeg, a figyelembe vehető rövid pozíciók levonása után)</t>
  </si>
  <si>
    <t>Pénzügyi ágazatbeli szervezeteknek az intézmény közvetlen és közvetett módon tulajdonát képező CET1 tőkeinstrumentumai, ha az intézmény jelentős befektetéssel rendelkezik az említett szervezetekben (17,65 %-os küszöbérték alatti összeg, a figyelembe vehető rövid pozíciók levonása után)</t>
  </si>
  <si>
    <t>Az átmeneti különbözetből származó halasztott adókövetelések (a 17,65 %-os küszöbérték alatti összeg, a kapcsolódó adókötelezettség levonása után, amennyiben teljesülnek a CRR 38. cikkének (3) bekezdésében foglalt feltételek)</t>
  </si>
  <si>
    <t>A céltartalékok járulékos tőkébe történő bevonására vonatkozó felső korlátok</t>
  </si>
  <si>
    <t>A hitelkockázati kiigazításoknak a járulékos tőkébe sztenderd módszer szerint történő bevonására vonatkozó felső korlátok</t>
  </si>
  <si>
    <t>A járulékos tőkében foglalt hitelkockázati kiigazítások a sztenderd módszer alá tartozó kitettségek tekintetében (a felső korlát alkalmazása előtt)</t>
  </si>
  <si>
    <t>A járulékos tőkében foglalt hitelkockázati kiigazítások a belső minősítésen alapuló módszer alá tartozó kitettségek tekintetében (a felső korlát alkalmazása előtt)</t>
  </si>
  <si>
    <t>Kivezetésre kerülő tőkeinstrumentumok (csak 2014. január 1. és 2022. január 1. között alkalmazható)</t>
  </si>
  <si>
    <t>Kivezetésre kerülő CET1 tőkeinstrumentumokra vonatkozó jelenlegi felső korlát</t>
  </si>
  <si>
    <t>A CET1 tőkeinstrumentumok között a felső korlát miatt figyelembe nem vett összeg (meghaladja a felső korlátot a visszaváltások és a lejáratok után)</t>
  </si>
  <si>
    <t>Kivezetésre kerülő AT1 tőkeinstrumentumokra vonatkozó jelenlegi felső korlát</t>
  </si>
  <si>
    <t>Az AT1 tőkeinstrumentumok között a felső korlát miatt figyelembe nem vett összeg (meghaladja a felső korlátot a visszaváltások és a lejáratok után)</t>
  </si>
  <si>
    <t>A járulékos tőkeinstrumentumok között a felső korlát miatt figyelembe nem vett összeg (meghaladja a felső korlátot a visszaváltások és a lejáratok után)</t>
  </si>
  <si>
    <t>Kockázattal súlyozott kitettségértékek</t>
  </si>
  <si>
    <t>millió forint</t>
  </si>
  <si>
    <t>Teljes kitettségi mérték</t>
  </si>
  <si>
    <t>LR2 - LRCom - Tőkeáttételi mutatóra vonatkozó egységes adattábla</t>
  </si>
  <si>
    <t>Tőkeáttételi mutató számításához használt kitettség a CRR szerint</t>
  </si>
  <si>
    <t>Mérlegen belüli kitettségek bontása (a származtatott kitettségek és értékpapír-finanszírozási ügyletek nélkül)</t>
  </si>
  <si>
    <t>Származtatott kitettségek</t>
  </si>
  <si>
    <t>Az eredeti kitettség szerinti módszer alapján meghatározott kitettségek</t>
  </si>
  <si>
    <t>(Származtatott ügyletekhez biztosított változó készpénzletét formájában fennálló követeléseket megtestesítő eszközök levonása)</t>
  </si>
  <si>
    <t>(Értékpapír-finanszírozási ügyleteket megtestesítő bruttó eszközök nettósított készpénz-kötelezettségei és -követelései)</t>
  </si>
  <si>
    <t>Értékpapír-finanszírozási ügyleteket megtestesítő eszközök partnerkockázati kitettsége</t>
  </si>
  <si>
    <t>Megbízotti ügyletek kitettsége</t>
  </si>
  <si>
    <t>(Ügyfél által elszámolt, központi szerződő féllel szembeni, mentesített értékpapír-finanszírozási kitettségek)</t>
  </si>
  <si>
    <t>Egyéb mérlegen kívüli kitettségek</t>
  </si>
  <si>
    <t>EU-19a</t>
  </si>
  <si>
    <t>EU-19b</t>
  </si>
  <si>
    <t>Tőkeáttételi mutató</t>
  </si>
  <si>
    <t>Mérlegen belüli tételek (származtatott ügyletek és értékpapír-finanszírozási ügyletek nélkül, de biztosítékokkal)</t>
  </si>
  <si>
    <t>Származtatott ügylethez kapcsolódó biztosíték által az alkalmazandó számviteli szabályozás értelmében a mérlegben okozott eszközérték-csökkentés visszaírása</t>
  </si>
  <si>
    <t>(Kiigazítás értékpapír-finanszírozási ügylet keretében kapott, eszközként megjelenített értékpapírok miatt)</t>
  </si>
  <si>
    <t>(A mérlegen belüli tételek általános hitelkockázati kiigazításai)</t>
  </si>
  <si>
    <t>(Az alapvető tőke meghatározása során levont eszközértékek)</t>
  </si>
  <si>
    <t>Mérlegen belüli kitettségek összesen (származtatott ügyletek és értékpapír-finanszírozási ügyletek nélkül)</t>
  </si>
  <si>
    <t>SA-CCR szerinti származtatott ügyletekkel összefüggő pótlási költség (az elismerhető változó készpénzletét nélkül)</t>
  </si>
  <si>
    <t>Származtatott ügyletekre vonatkozó eltérés: pótlásiköltség-hozzájárulás az egyszerűsített sztenderd módszer szerint</t>
  </si>
  <si>
    <t>SA-CCR szerinti származtatott ügyletekkel összefüggő potenciális jövőbeli kitettség miatti többletek</t>
  </si>
  <si>
    <t>Származtatott ügyletekre vonatkozó eltérés: potenciális jövőbeli kitettségi hozzájárulás az egyszerűsített sztenderd módszer szerint</t>
  </si>
  <si>
    <t>(Ügyfél által elszámolt, központi szerződő féllel szembeni, mentesített kereskedési kitettségek) (SA-CCR)</t>
  </si>
  <si>
    <t>(Ügyfél által elszámolt, központi szerződő féllel szembeni, mentesített kereskedési kitettségek) (egyszerűsített sztenderd módszer)</t>
  </si>
  <si>
    <t>(Ügyfél által elszámolt, központi szerződő féllel szembeni, mentesített kereskedési kitettségek (eredeti kitettség szerinti módszer)</t>
  </si>
  <si>
    <t>Eladott hitelderivatívák kiigazított tényleges névleges összege</t>
  </si>
  <si>
    <t>(Eladott hitelderivatívák utáni kiigazított tényleges névleges összeg beszámítások és többlet levonások)</t>
  </si>
  <si>
    <t>Származtatott kitettségek összesen</t>
  </si>
  <si>
    <t>Értékpapír-finanszírozási ügyletekből (SFT) származó kitettségek</t>
  </si>
  <si>
    <t>Értékpapír-finanszírozási ügyleteket megtestesítő bruttó (nettósítás nélküli) eszközök az eladásként elszámolt ügyletek miatti kiigazítás után</t>
  </si>
  <si>
    <t>Értékpapír-finanszírozási ügyletekre vonatkozó eltérés: partnerkockázati kitettség a CRR 429e. cikkének (5) bekezdése és 222. cikke szerint</t>
  </si>
  <si>
    <t>Értékpapír-finanszírozási ügyletből származó kitettségek összesen</t>
  </si>
  <si>
    <t>Mérlegen kívüli kitettségek bruttó névleges értéken</t>
  </si>
  <si>
    <t>(Hitel-egyenértékesítési kiigazítás)</t>
  </si>
  <si>
    <t>(Az alapvető tőke meghatározása során levont általános kockázati céltartalékok és a mérlegen kívüli kitettségekkel összefüggő egyedi kockázati céltartalékok)</t>
  </si>
  <si>
    <t>Mérlegen kívüli kitettségek</t>
  </si>
  <si>
    <t>Kizárt kitettségek</t>
  </si>
  <si>
    <t>(A teljes kitettségi mértékből a CRR 429a. cikke (1) bekezdésének c) pontjával összhangban kizárt kitettségek)</t>
  </si>
  <si>
    <t>(A CRR 429a. cikke (1) bekezdésének j) pontjával összhangban mentesített (mérlegen belüli és kívüli) kitettségek)</t>
  </si>
  <si>
    <t>(Közszektorbeli fejlesztési bankok (vagy egységek) kizárt kitettségei – Közszektorbeli beruházások)</t>
  </si>
  <si>
    <t>(Közszektorbeli fejlesztési bankok (vagy egységek) kizárt kitettségei – Kedvezményes kölcsönök)</t>
  </si>
  <si>
    <t>Nem közszektorbeli fejlesztési bankok (vagy egységek) továbbközvetített kedvezményes kölcsönökből eredő kizárt kitettségei)</t>
  </si>
  <si>
    <t>(Exporthitelekből eredő kitettségek garantált, kizárt részei)</t>
  </si>
  <si>
    <t>(Harmadik félnél elhelyezett, kizárt többletbiztosíték)</t>
  </si>
  <si>
    <t>(Központi értéktárnak/intézménynek a CRR 429a. cikke (1) bekezdésének o) pontja szerint kizárt, központi értéktárhoz kapcsolódó szolgáltatásai)</t>
  </si>
  <si>
    <t>(Kijelölt intézménynek a CRR 429a. cikke (1) bekezdésének p) pontja szerint kizárt, központi értéktárhoz kapcsolódó szolgáltatásai)</t>
  </si>
  <si>
    <t>(Az előfinanszírozási vagy áthidaló hitelek kitettségértékének csökkentése)</t>
  </si>
  <si>
    <t>(Kizárt kitettségek összesen)</t>
  </si>
  <si>
    <t>Tőke és teljes kitettségi mérték</t>
  </si>
  <si>
    <t>Tőkeáttételi mutató (%)</t>
  </si>
  <si>
    <t>Tőkeáttételi mutató (a közszektorbeli beruházásokra és kedvezményes kölcsönökre vonatkozó mentesség hatása nélkül) (%)</t>
  </si>
  <si>
    <t>Tőkeáttételi mutató (a központi banki tartalékokra alkalmazandó átmeneti mentesség hatása nélkül) (%)</t>
  </si>
  <si>
    <t>A minimális tőkeáttételi mutatóra vonatkozó szabályozói követelmény (%)</t>
  </si>
  <si>
    <t>A túlzott tőkeáttétel kockázatának kezelése érdekében előírt kiegészítő szavatolótőke-követelmény (%)</t>
  </si>
  <si>
    <t>ebből: CET1 tőke formájában</t>
  </si>
  <si>
    <t>Tőkeáttételimutató-pufferre vonatkozó követelmény (%)</t>
  </si>
  <si>
    <t>Együttes tőkeáttételimutató-követelmény (%)</t>
  </si>
  <si>
    <t>Átmeneti intézkedésekre vonatkozó döntés és releváns kitettségek</t>
  </si>
  <si>
    <t>A tőkemennyiség meghatározásával kapcsolatos átmeneti intézkedésre vonatkozó döntés</t>
  </si>
  <si>
    <t>LIQ1 - A likviditásfedezeti rátára vonatkozó mennyiségi információk</t>
  </si>
  <si>
    <t>Súlyozatlan érték összesen (átlag)</t>
  </si>
  <si>
    <t>Súlyozott érték összesen (átlag)</t>
  </si>
  <si>
    <t>EU 1a</t>
  </si>
  <si>
    <t>Negyedév vége (Év, hónap, nap)</t>
  </si>
  <si>
    <t>EU 1b</t>
  </si>
  <si>
    <t>Átlagszámításhoz felhasznált adatpontok száma</t>
  </si>
  <si>
    <t>MAGAS MINŐSÉGŰ LIKVID ESZKÖZÖK</t>
  </si>
  <si>
    <t>Magas minőségű likvid eszközök (HQLA) összesen</t>
  </si>
  <si>
    <t>KÉSZPÉNZ - KIÁRAMLÁSOK</t>
  </si>
  <si>
    <t>Lakossági és kisvállalkozói betétek, ebből:</t>
  </si>
  <si>
    <t>Stabil betétek</t>
  </si>
  <si>
    <t>Kevésbé stabil betétek</t>
  </si>
  <si>
    <t>Fedezetlen nem lakossági finanszírozás</t>
  </si>
  <si>
    <t>Operatív betétek (minden partner) és a szövetkezeti bankok hálózatán belüli betétek</t>
  </si>
  <si>
    <t>Nem operatív betétek (minden partner)</t>
  </si>
  <si>
    <t>Fedezetlen adósság</t>
  </si>
  <si>
    <t>Fedezett nem lakossági finanszírozás</t>
  </si>
  <si>
    <t>További követelmények</t>
  </si>
  <si>
    <t>Származtatott kitettségekkel és egyéb biztosítéki követelményekkel kapcsolatos kiáramlások</t>
  </si>
  <si>
    <t>Hiteltermékek finanszírozásán keletkezett veszteséggel kapcsolatos kiáramlások</t>
  </si>
  <si>
    <t>Hitel és likviditási keretek</t>
  </si>
  <si>
    <t>Egyéb szerződéses finanszírozási kötelezettségek</t>
  </si>
  <si>
    <t>Egyéb függő finanszírozási kötelezettségek</t>
  </si>
  <si>
    <t>KÉSZPÉNZKIÁRAMLÁSOK ÖSSZESEN</t>
  </si>
  <si>
    <t>KÉSZPÉNZ - BEÁRAMLÁSOK</t>
  </si>
  <si>
    <t>Fedezett kölcsönügyletek (pl. fordított repoügyletek)</t>
  </si>
  <si>
    <t>Teljes mértékben teljesítő kitettségekből származó beáramlások</t>
  </si>
  <si>
    <t>Egyéb készpénzbeáramlások</t>
  </si>
  <si>
    <t>(Devizakiviteli-/behozatali korlátozásokat alkalmazó harmadik országbeli ügyletekből eredő, vagy nem konvertibilis pénznemben denominált összes súlyozott beáramlás és összes súlyozott kiáramlás különbözete)</t>
  </si>
  <si>
    <t>(Kapcsolt szakosított hitelintézettől származó többlet beáramlás)</t>
  </si>
  <si>
    <t>KÉSZPÉNZBEÁRAMLÁSOK ÖSSZESEN</t>
  </si>
  <si>
    <t>EU-20a</t>
  </si>
  <si>
    <t>Teljesen mentesített beáramlások</t>
  </si>
  <si>
    <t>EU-20b</t>
  </si>
  <si>
    <t>90 %-os felső korlát alá tartozó beáramlások</t>
  </si>
  <si>
    <t>EU-20c</t>
  </si>
  <si>
    <t>75 %-os felső korlát alá tartozó beáramlások</t>
  </si>
  <si>
    <t>TELJES KIIGAZÍTOTT ÖSSZEG</t>
  </si>
  <si>
    <t>LIKVIDITÁSI PUFFER</t>
  </si>
  <si>
    <t>NETTÓ KÉSZPÉNZKIÁRAMLÁSOK ÖSSZESEN</t>
  </si>
  <si>
    <t>LIKVIDITÁSFEDEZETI RÁTA</t>
  </si>
  <si>
    <t>EU 8b</t>
  </si>
  <si>
    <t>EU 23a</t>
  </si>
  <si>
    <t>EU 23c</t>
  </si>
  <si>
    <t>EU 7a</t>
  </si>
  <si>
    <t>EU 7b</t>
  </si>
  <si>
    <t>EU 7c</t>
  </si>
  <si>
    <t>EU 7d</t>
  </si>
  <si>
    <t>EU 8a</t>
  </si>
  <si>
    <t>EU 9a</t>
  </si>
  <si>
    <t>EU 10a</t>
  </si>
  <si>
    <t>EU 11a</t>
  </si>
  <si>
    <t>EU 14a</t>
  </si>
  <si>
    <t>EU 14b</t>
  </si>
  <si>
    <t>EU 14c</t>
  </si>
  <si>
    <t>EU 14d</t>
  </si>
  <si>
    <t>EU 14e</t>
  </si>
  <si>
    <t>EU 16a</t>
  </si>
  <si>
    <t>EU 16b</t>
  </si>
  <si>
    <t>EU-3a</t>
  </si>
  <si>
    <t>EU-5a</t>
  </si>
  <si>
    <t>EU-20d</t>
  </si>
  <si>
    <t>EU-25a</t>
  </si>
  <si>
    <t>EU-25b</t>
  </si>
  <si>
    <t>27a</t>
  </si>
  <si>
    <t>EU-33a</t>
  </si>
  <si>
    <t>EU-33b</t>
  </si>
  <si>
    <t>42a</t>
  </si>
  <si>
    <t>EU-47a</t>
  </si>
  <si>
    <t>EU-47b</t>
  </si>
  <si>
    <t>EU-56a</t>
  </si>
  <si>
    <t>EU-56b</t>
  </si>
  <si>
    <t>EU-67a</t>
  </si>
  <si>
    <t>EU-67b</t>
  </si>
  <si>
    <t>EU-9a</t>
  </si>
  <si>
    <t>EU-9b</t>
  </si>
  <si>
    <t>EU-8a</t>
  </si>
  <si>
    <t>EU-10a</t>
  </si>
  <si>
    <t>EU-10b</t>
  </si>
  <si>
    <t>EU-16a</t>
  </si>
  <si>
    <t>EU-17a</t>
  </si>
  <si>
    <t>EU-22a</t>
  </si>
  <si>
    <t>EU-22b</t>
  </si>
  <si>
    <t>EU-22k</t>
  </si>
  <si>
    <t>EU-22c</t>
  </si>
  <si>
    <t>EU-22d</t>
  </si>
  <si>
    <t>EU-22e</t>
  </si>
  <si>
    <t>EU-22f</t>
  </si>
  <si>
    <t>EU-22g</t>
  </si>
  <si>
    <t>EU-22h</t>
  </si>
  <si>
    <t>EU-22i</t>
  </si>
  <si>
    <t>EU-22j</t>
  </si>
  <si>
    <t>EU-25</t>
  </si>
  <si>
    <t>EU-26a</t>
  </si>
  <si>
    <t>EU-26b</t>
  </si>
  <si>
    <t>EU-27a</t>
  </si>
  <si>
    <t>EU-27b</t>
  </si>
  <si>
    <t>Szavatolótőke</t>
  </si>
  <si>
    <t>Előírt stabil források összesen</t>
  </si>
  <si>
    <t>Nettó stabil forrásellátottsági ráta (%)</t>
  </si>
  <si>
    <t>Rendelkezésre álló tőke (összegek)</t>
  </si>
  <si>
    <t>Elsődleges alapvető tőke (CET1), mintha az intézmény nem alkalmazta volna az IFRS 9-hez vagy hasonló, várható hitelezési veszteség alapú elszámoláshoz köthető átmeneti szabályokat</t>
  </si>
  <si>
    <t>Alapvető tőke, mintha az intézmény nem alkalmazta volna az IFRS 9-hez vagy hasonló, várható hitelezési veszteség alapú elszámoláshoz köthető átmeneti szabályokat</t>
  </si>
  <si>
    <t>Teljes tőke</t>
  </si>
  <si>
    <t>Teljes tőke, mintha az intézmény nem alkalmazta volna az IFRS 9-hez vagy hasonló, várható hitelezési veszteség alapú elszámoláshoz köthető átmeneti szabályokat</t>
  </si>
  <si>
    <t>Kockázattal súlyozott eszközök (összegek)</t>
  </si>
  <si>
    <t>Kockázattal súlyozott eszközök összesen</t>
  </si>
  <si>
    <t>Kockázattal súlyozott eszközök összesen, mintha az intézmény nem alkalmazta volna az IFRS 9-hez vagy hasonló, várható hitelezési veszteség alapú elszámoláshoz köthető átmeneti szabályokat</t>
  </si>
  <si>
    <t>Tőkemegfelelési mutatók</t>
  </si>
  <si>
    <t>Elsődleges alapvető tőke (CET1) (a kockázati kitettségérték százalékaként kifejezve)</t>
  </si>
  <si>
    <t>Elsődleges alapvető tőke (CET1) (a kockázati kitettségérték százalékaként kifejezve), mintha az intézmény nem alkalmazta volna az IFRS 9-hez vagy hasonló, várható hitelezési veszteség alapú elszámoláshoz köthető átmeneti szabályokat</t>
  </si>
  <si>
    <t>Alapvető tőke (Tier 1) (a kockázati kitettségérték százalékaként kifejezve)</t>
  </si>
  <si>
    <t>Alapvető tőke (Tier 1) (a kockázati kitettségérték százalékaként kifejezve), mintha az intézmény nem alkalmazta volna az IFRS 9-hez vagy hasonló, várható hitelezési veszteség alapú elszámoláshoz köthető átmeneti szabályokat</t>
  </si>
  <si>
    <t>Teljes tőke (a kockázati kitettségérték százalékaként kifejezve)</t>
  </si>
  <si>
    <t>Teljes tőke (ezen belül zárójelben megjelenítve: CET1) (a kockázati kitettségérték százalékaként kifejezve), mintha az intézmény nem alkalmazta volna az IFRS 9-hez vagy hasonló, várható hitelezési veszteség alapú elszámoláshoz köthető átmeneti szabályokat</t>
  </si>
  <si>
    <t>A tőkeáttételi mutató számításához használt teljes kitettségérték</t>
  </si>
  <si>
    <t>Tőkeáttételi mutató, mintha az intézmény nem alkalmazta volna az IFRS 9-hez vagy hasonló, várható hitelezési veszteség alapú elszámoláshoz köthető átmeneti szabályokat</t>
  </si>
  <si>
    <t>Rendelkezésre álló szavatolótőke (összegek)</t>
  </si>
  <si>
    <t>Alapvető tőke (T1)</t>
  </si>
  <si>
    <t>Tőkemegfelelési mutatók (a kockázattal súlyozott kitettségérték százalékában)</t>
  </si>
  <si>
    <t>Elsődleges alapvető tőkemegfelelési mutató (%)</t>
  </si>
  <si>
    <t>Alapvetőtőke-megfelelési mutató (%)</t>
  </si>
  <si>
    <t>Teljestőke-megfelelési mutató (%)</t>
  </si>
  <si>
    <t>A túlzott tőkeáttétel kockázatától eltérő kockázatok kezelését célzó kiegészítő szavatolótőke-követelmény (a kockázattal súlyozott kitettségérték százalékában)</t>
  </si>
  <si>
    <t>A túlzott tőkeáttétel kockázatától eltérő kockázatok kezelését célzó kiegészítő szavatolótőke-követelmény (%)</t>
  </si>
  <si>
    <t>ebből: CET1 tőkekövetelmény-mutató (százalékpont)</t>
  </si>
  <si>
    <t>ebből: T1 tőkekövetelmény-mutató (százalékpont)</t>
  </si>
  <si>
    <t>Teljes SREP-tőkekövetelmény (%)</t>
  </si>
  <si>
    <t>Kombinált pufferkövetelmény és teljes tőkekövetelmény (a kockázattal súlyozott kitettségérték százalékában)</t>
  </si>
  <si>
    <t>Tőkefenntartási puffer (%)</t>
  </si>
  <si>
    <t>A tagállamok szintjén azonosított makroprudenciális vagy rendszerkockázatokra képzett tőkefenntartási puffer</t>
  </si>
  <si>
    <t>Intézményspecifikus anticiklikus tőkepuffer (%)</t>
  </si>
  <si>
    <t>Rendszerkockázati tőkepuffer (%)</t>
  </si>
  <si>
    <t>Globálisan rendszerszinten jelentős intézményekre vonatkozó tőkepuffer (%)</t>
  </si>
  <si>
    <t>Egyéb rendszerszinten jelentős intézményekre vonatkozó tőkepuffer (%)</t>
  </si>
  <si>
    <t>Kombinált pufferkövetelmény (%)</t>
  </si>
  <si>
    <t>Teljes tőkekövetelmény (%)</t>
  </si>
  <si>
    <t>CET1 a teljes SREP-tőkekövetelmény teljesítése után (%)</t>
  </si>
  <si>
    <t>A túlzott tőkeáttétel kockázatának kezelését célzó kiegészítő szavatolótőke-követelmény (a teljes kitettségi mérték százalékában)</t>
  </si>
  <si>
    <t>A túlzott tőkeáttétel kockázatának kezelését célzó kiegészítő szavatolótőke-követelmény (%)</t>
  </si>
  <si>
    <t>Ebből: CET1 tőkekövetelmény-mutató (százalékpont)</t>
  </si>
  <si>
    <t>Teljes SREP tőkeáttételimutató-követelmény (%)</t>
  </si>
  <si>
    <t>Tőkeáttételi mutató és együttes tőkeáttételimutató-követelmény (a teljes kitettségi mérték százalékában)</t>
  </si>
  <si>
    <t>A tőkeáttételi mutatóra vonatkozó pufferkövetelmény (%)</t>
  </si>
  <si>
    <t>Likviditásfedezeti ráta</t>
  </si>
  <si>
    <t>Magas minőségű likvid eszközök (HQLA) összesen (súlyozott érték – átlag)</t>
  </si>
  <si>
    <t>Készpénzkiáramlások – Teljes súlyozott érték</t>
  </si>
  <si>
    <t>Készpénzbeáramlások – Teljes súlyozott érték</t>
  </si>
  <si>
    <t>Nettó készpénzkiáramlások összesen (korrigált érték)</t>
  </si>
  <si>
    <t>Likviditásfedezeti ráta (%)</t>
  </si>
  <si>
    <t>Nettó stabil forrásellátottsági ráta</t>
  </si>
  <si>
    <t>Rendelkezésre álló stabil források összesen</t>
  </si>
  <si>
    <t>CC1</t>
  </si>
  <si>
    <t>CC2</t>
  </si>
  <si>
    <t>OV1</t>
  </si>
  <si>
    <t>CQ1</t>
  </si>
  <si>
    <t>CQ4</t>
  </si>
  <si>
    <t>CQ5</t>
  </si>
  <si>
    <t>CQ7</t>
  </si>
  <si>
    <t>CCR1</t>
  </si>
  <si>
    <t>CCR2</t>
  </si>
  <si>
    <t>CCR3</t>
  </si>
  <si>
    <t>CCR8</t>
  </si>
  <si>
    <t>MR1</t>
  </si>
  <si>
    <t>KM1</t>
  </si>
  <si>
    <t>LIQ1</t>
  </si>
  <si>
    <t>Fő mérőszámok</t>
  </si>
  <si>
    <t>A fő mérőszámok</t>
  </si>
  <si>
    <t>A teljes kockázati kitettségértékek áttekintése</t>
  </si>
  <si>
    <t>A szabályozói szavatolótőke összetétele</t>
  </si>
  <si>
    <t>A szabályozói szavatolótőke auditált pénzügyi kimutatásokban szereplő mérleggel való egyeztetése</t>
  </si>
  <si>
    <t>LR2 – LRCom</t>
  </si>
  <si>
    <t>Tőkeáttételi mutatóra vonatkozó egységes adattábla</t>
  </si>
  <si>
    <t>Likviditási követelmények</t>
  </si>
  <si>
    <t>A likviditásfedezeti rátára vonatkozó mennyiségi információk</t>
  </si>
  <si>
    <t>LIQ2</t>
  </si>
  <si>
    <t>Hitelkockázattal, felhígulási kockázattal szembeni kitettségek és a hitelminőség</t>
  </si>
  <si>
    <t>CR1</t>
  </si>
  <si>
    <t>Teljesítő (performing) és nemteljesítő (non-performing) kitettségek és kapcsolódó céltartalékok</t>
  </si>
  <si>
    <t>CR1-A</t>
  </si>
  <si>
    <t>Kitettségek futamideje</t>
  </si>
  <si>
    <t>CR2</t>
  </si>
  <si>
    <t>Nemteljesítő hitelek és előlegek állományának változásai</t>
  </si>
  <si>
    <t>Átstrukturált kitettségek hitelminősége</t>
  </si>
  <si>
    <t>Nemteljesítő kitettségek minősége földrajzi bontásban</t>
  </si>
  <si>
    <t>Nem pénzügyi vállalatoknak nyújtott hitelek és előlegek hitelminősége ágazatok szerinti bontásban</t>
  </si>
  <si>
    <t>Birtokbavétellel és végrehajtással megszerzett biztosítékok</t>
  </si>
  <si>
    <t>Partnerkockázati kitettségek</t>
  </si>
  <si>
    <t>A partnerkockázati kitettség elemzése módszerenként</t>
  </si>
  <si>
    <t>CVA-kockázathoz kapcsolódó szavatolótőke-követelmények hatálya alá tartozó ügyletek</t>
  </si>
  <si>
    <t>Sztenderd módszer – Partnerkockázati kitettségek szabályozási kitettségi osztályok és kockázati súlyok szerint</t>
  </si>
  <si>
    <t>CCR5</t>
  </si>
  <si>
    <t>Partnerkockázati kitettségek biztosítékainak összetétele</t>
  </si>
  <si>
    <t>CCR6</t>
  </si>
  <si>
    <t>Hitelderivatíva-kitettségek</t>
  </si>
  <si>
    <t>Központi szerződő felekkel szembeni kitettségek</t>
  </si>
  <si>
    <t>Piaci kockázat a sztenderd módszer alapján</t>
  </si>
  <si>
    <t>Sztenderd módszer és a piaci kockázatra vonatkozó belső modellek alkalmazása</t>
  </si>
  <si>
    <t>IFRS9 hatás</t>
  </si>
  <si>
    <t>IFRS9</t>
  </si>
  <si>
    <r>
      <t>ebből: a túlzott tőkeáttétel kockázatától eltérő kockázatok kezelését célzó kiegészítő szavatolótőke-követelmény</t>
    </r>
    <r>
      <rPr>
        <vertAlign val="superscript"/>
        <sz val="8"/>
        <rFont val="Arial"/>
        <family val="2"/>
        <charset val="238"/>
      </rPr>
      <t>3</t>
    </r>
  </si>
  <si>
    <r>
      <rPr>
        <vertAlign val="superscript"/>
        <sz val="8"/>
        <rFont val="Arial"/>
        <family val="2"/>
        <charset val="238"/>
      </rPr>
      <t>3</t>
    </r>
    <r>
      <rPr>
        <sz val="8"/>
        <rFont val="Arial"/>
        <family val="2"/>
        <charset val="238"/>
      </rPr>
      <t xml:space="preserve"> Tőkepuffer nem került bevezetésre</t>
    </r>
  </si>
  <si>
    <r>
      <rPr>
        <vertAlign val="superscript"/>
        <sz val="8"/>
        <rFont val="Arial"/>
        <family val="2"/>
        <charset val="238"/>
      </rPr>
      <t>4</t>
    </r>
    <r>
      <rPr>
        <sz val="8"/>
        <rFont val="Arial"/>
        <family val="2"/>
        <charset val="238"/>
      </rPr>
      <t xml:space="preserve"> Nem releváns tőkepuffer</t>
    </r>
  </si>
  <si>
    <r>
      <t>ebből sztenderd módszer</t>
    </r>
    <r>
      <rPr>
        <vertAlign val="superscript"/>
        <sz val="8"/>
        <rFont val="Arial"/>
        <family val="2"/>
        <charset val="238"/>
      </rPr>
      <t>1</t>
    </r>
  </si>
  <si>
    <t>Az 575/2013 rendelet 473a cikke szerinti, az IFRS9 nemzetközi pénzügyi beszámolási standard alkalmazásának hatását enyhítő átmeneti intézkedések hatása</t>
  </si>
  <si>
    <t>Elsődleges alapvető tőke (CET1), mintha nem alkalmazták volna az egyéb átfogó jövedelemmel (OCI) szemben valós értéken értékelt nem realizált nyereség vagy veszteség összegének a CRR 468. cikke szerinti ideiglenes kezelését</t>
  </si>
  <si>
    <t>Alapvető tőke, mintha nem alkalmazták volna az egyéb átfogó jövedelemmel szemben valós értéken értékelt nem realizált nyereség vagy veszteség összegének a CRR 468. cikke szerinti ideiglenes kezelését</t>
  </si>
  <si>
    <t>Teljes tőke, mintha nem alkalmazták volna az egyéb átfogó jövedelemmel szemben valós értéken értékelt nem realizált nyereség vagy veszteség összegének a CRR 468. cikke szerinti ideiglenes kezelését</t>
  </si>
  <si>
    <t>Elsődleges alapvető tőke (CET1) (a kockázati kitettségérték százalékaként kifejezve), mintha nem alkalmazták volna az egyéb átfogó jövedelemmel szemben valós értéken értékelt nem realizált nyereség vagy veszteség összegének a CRR 468. cikke szerinti ideiglenes kezelését</t>
  </si>
  <si>
    <t>Alapvető tőke (Tier 1) (a kockázati kitettségérték százalékaként kifejezve), mintha nem alkalmazták volna az egyéb átfogó jövedelemmel szemben valós értéken értékelt nem realizált nyereség vagy veszteség összegének a CRR 468. cikke szerinti ideiglenes kezelését</t>
  </si>
  <si>
    <t>Teljes tőke (CET1) (a kockázati kitettségérték százalékaként kifejezve), mintha nem alkalmazták volna az egyéb átfogó jövedelemmel szemben valós értéken értékelt nem realizált nyereség vagy veszteség összegének a CRR 468. cikke szerinti ideiglenes kezelését</t>
  </si>
  <si>
    <t>Tőkeáttételi mutató, mintha nem alkalmazták volna az egyéb átfogó jövedelemmel szemben valós értéken értékelt nem realizált nyereség vagy veszteség összegének a CRR 468. cikke szerinti ideiglenes kezelését</t>
  </si>
  <si>
    <t>OTP Csoport konszolidált nyilvánosságra hozatali dokumentuma</t>
  </si>
  <si>
    <r>
      <rPr>
        <vertAlign val="superscript"/>
        <sz val="8"/>
        <rFont val="Arial"/>
        <family val="2"/>
        <charset val="238"/>
      </rPr>
      <t xml:space="preserve">2 </t>
    </r>
    <r>
      <rPr>
        <sz val="8"/>
        <rFont val="Arial"/>
        <family val="2"/>
        <charset val="238"/>
      </rPr>
      <t>Az 575/2013 rendelet 473a cikke szerinti, az IFRS9 nemzetközi pénzügyi beszámolási standard alkalmazásának szavatolótőkére gyakorolt hatásának enyhítésére szolgáló átmeneti kiigazítás, illetve az egyéb átfogó jövedelemmel szemben valós értéken értékelt nem realizált nyereség vagy veszteség (szuverén kitettségekre vonatkozóan) hatása, összhangban a 873/2020 EU rendelet 1. cikk (6) bekezdésével, illetve a nemteljesítő kitettségek elégtelen fedezete miatti elsődleges alapvető tőkéből levont összeg az 575/2013 rendelet 36. cikk m) pontjának megfelelően</t>
    </r>
  </si>
  <si>
    <t>ebből: anticiklikus pufferkövetelmény</t>
  </si>
  <si>
    <t>A Bankcsoport 2021. december 31-ére vonatkozó tőkemegfeleléssel kapcsolatos számításai IFRS szabályok szerinti adatok alapján készültek. A szavatoló tőke kiszámítása során a prudenciális szűrők és levonások a CRR-rel összehangban kerültek alkalmazásra. A Bankcsoport a szabályozói tőkekövetelményének meghatározásához a hitelezési és piaci kockázatok esetében a sztenderd módszert, míg a működési kockázatok esetében a fejlett mérési módszert és az alapmutató módszert alkalmazza.</t>
  </si>
  <si>
    <t>55, 57, 59, 62</t>
  </si>
  <si>
    <t>47, 48, 60</t>
  </si>
  <si>
    <t>7, 14</t>
  </si>
  <si>
    <t>6, 13</t>
  </si>
  <si>
    <r>
      <rPr>
        <vertAlign val="superscript"/>
        <sz val="8"/>
        <color theme="1"/>
        <rFont val="Arial"/>
        <family val="2"/>
        <charset val="238"/>
      </rPr>
      <t>1</t>
    </r>
    <r>
      <rPr>
        <sz val="8"/>
        <color theme="1"/>
        <rFont val="Arial"/>
        <family val="2"/>
        <charset val="238"/>
      </rPr>
      <t xml:space="preserve"> a táblában bemutatott hitelkockázati RWA tartalmazza az IFRS9 nemzetközi pénzügyi beszámolási standard alkalmazásának hatását enyhítő átmeneti kiigazítást (575/2013 rendelet 473a cikke szerinti), az egyéb átfogó jövedelemmel szemben valós értéken értékelt nem realizált nyereség vagy veszteség (szuverén kitettségekre vonatkozóan) hatását, összhangban a 873/2020 EU rendelet 1. cikk (6) bekezdésével, illetve a nemteljesítő kitettségek elégtelen fedezete miatti elsődleges alapvető tőkéből levont összeg az 575/2013 rendelet 111 cikkének megfelelően</t>
    </r>
  </si>
  <si>
    <t>2, 5, 20, 30, 33, 34</t>
  </si>
  <si>
    <t>* a táblában bemutatott kitettségértékek tartalmazzák az IFRS9 nemzetközi pénzügyi beszámolási standard alkalmazásának hatását enyhítő átmeneti kiigazítást (575/2013 rendelet 473a cikke szerinti), az egyéb átfogó jövedelemmel szemben valós értéken értékelt nem realizált nyereség vagy veszteség (szuverén kitettségekre vonatkozóan) hatását, összhangban a 873/2020 EU rendelet 1. cikk (6) bekezdésével, illetve a nemteljesítő kitettségek elégtelen fedezete miatti elsődleges alapvető tőkéből levont összeg az 575/2013 rendelet 111 cikkének megfelelően</t>
  </si>
  <si>
    <r>
      <rPr>
        <vertAlign val="superscript"/>
        <sz val="8"/>
        <rFont val="Arial"/>
        <family val="2"/>
        <charset val="238"/>
      </rPr>
      <t xml:space="preserve">1 </t>
    </r>
    <r>
      <rPr>
        <sz val="8"/>
        <rFont val="Arial"/>
        <family val="2"/>
        <charset val="238"/>
      </rPr>
      <t xml:space="preserve">Az eredménytartalék tartalmazza a 2022. első negyedéves veszteséget. </t>
    </r>
  </si>
  <si>
    <t>LIQB tábla szövegesen:
 Likviditási ráta számításához az OTP csak az LCR-táblában szereplő tételeket használja fel.  A Bankcsoport likviditási tartalékai (HQLA+ Inflow) 2022 első negyedévében 3,7 milliárd euróval (19%-kal) emelkedtek, míg a nettó likviditáskiáramlás 1 milliárd euróval (12%-kal) csökkent. A szabályozói limit fölötti többlet mértéke az előző negyedévhez képest 2,3 milliárd euróval volt magasabb az azt megelőző negyedévhez képest. A csoport konszolidált LCR mutatója 44 százalékponttal, 224%-ra nőtt, amely két fő okra vezethető vissza:
- a bolgár leánybank korlátozottan felhasználható eszközeinek kezelése miatt kiesett likviditási többlet ismételten figyelembe vehető csoportszinten a megváltozott felügyeleti elvárások miatt 2022.03.31-i riporttól kezdődően, ami 2,08 mrd EUR-ral javította a puffert ,
- az OTP Bank Nyrt. üzletági hatása révén +1,04 mrd EUR-ral járult hozzá a csoportszintű puffer emelkedéséhez.
Ezt leszámítva a likviditási tartalékok kockázati profilhoz viszonyított mértéke nem változott, ezáltal továbbra is megnyugtató fedezetet jelentenek a potenciálisan felmerülő likviditási kockázati eseményekre.</t>
  </si>
  <si>
    <t>CR1-A - Kitettségek futamideje</t>
  </si>
  <si>
    <t>Nettó kitettségérték</t>
  </si>
  <si>
    <t>Látra szóló</t>
  </si>
  <si>
    <t>≤ 1 év</t>
  </si>
  <si>
    <t>&gt; 1 év ≤ 5 év</t>
  </si>
  <si>
    <t>&gt; 5 év</t>
  </si>
  <si>
    <t>Nincs megadott futamidő</t>
  </si>
  <si>
    <t>Hitelek és előlegek</t>
  </si>
  <si>
    <t>Hitelviszonyt megtestesítő értékpapírok</t>
  </si>
  <si>
    <t>CR1 - Teljesítő (performing) és nemteljesítő (non-performing) kitettségek és kapcsolódó céltartalékok</t>
  </si>
  <si>
    <t>Bruttó könyv szerinti érték / névérték</t>
  </si>
  <si>
    <t>Halmozott értékvesztés, a hitelkockázat-változásból származó negatív valósérték-változás halmozott összege és céltartalékok</t>
  </si>
  <si>
    <t>Halmozott részleges leírások</t>
  </si>
  <si>
    <t>Kapott biztosítékok és pénzügyi garanciák</t>
  </si>
  <si>
    <t>Teljesítő kitettségek</t>
  </si>
  <si>
    <t>Nemteljesítő kitettségek</t>
  </si>
  <si>
    <t>Teljesítő kitettségek – halmozott értékvesztés és céltartalékok</t>
  </si>
  <si>
    <t>Nemteljesítő kitettségek – halmozott értékvesztés, a hitelkockázat-változásból származó negatív valósérték-változás halmozott összege és céltartalékok</t>
  </si>
  <si>
    <t>a teljesítő kitettségek után</t>
  </si>
  <si>
    <t>a nemteljesítő kitettségek után</t>
  </si>
  <si>
    <t>ebből 1. szakasz</t>
  </si>
  <si>
    <t>ebből 2. szakasz</t>
  </si>
  <si>
    <t>ebből 3. szakasz</t>
  </si>
  <si>
    <t>Központi bankok</t>
  </si>
  <si>
    <t>Államháztartások</t>
  </si>
  <si>
    <t>Hitelintézetek</t>
  </si>
  <si>
    <t>Egyéb pénzügyi vállalatok</t>
  </si>
  <si>
    <t>Nem pénzügyi vállalatok</t>
  </si>
  <si>
    <t>Ebből KKV-k</t>
  </si>
  <si>
    <t>Háztartások</t>
  </si>
  <si>
    <t>CR2 - Nemteljesítő hitelek és előlegek állományának változásai</t>
  </si>
  <si>
    <t>Magyarázat arra vonatkozóan, hogy az egyes sorokban feltüntetett nemteljesítő értékek és az olyan értékek közötti lényeges eltéréseket, amelyek a „nemteljesítő” (defaulted) CRR 178. cikke szerinti fogalommeghatározásának alkalmazásával adódtak volna.</t>
  </si>
  <si>
    <t>A bedőlt kitettségek bruttó könyv szerinti értéke</t>
  </si>
  <si>
    <t>Az utolsó beszámolási időszak óta nemteljesítővé (defaulted) vált hitelek  és hitelviszonyt megtestesítő értékpapírok</t>
  </si>
  <si>
    <t>Teljesítő (non-defaulted) státuszba visszahelyezett</t>
  </si>
  <si>
    <t>Leírt összegek</t>
  </si>
  <si>
    <r>
      <t>Egyéb változások</t>
    </r>
    <r>
      <rPr>
        <vertAlign val="superscript"/>
        <sz val="8"/>
        <rFont val="Arial"/>
        <family val="2"/>
        <charset val="238"/>
      </rPr>
      <t>1</t>
    </r>
  </si>
  <si>
    <r>
      <rPr>
        <vertAlign val="superscript"/>
        <sz val="8"/>
        <rFont val="Arial"/>
        <family val="2"/>
        <charset val="238"/>
      </rPr>
      <t>1</t>
    </r>
    <r>
      <rPr>
        <sz val="8"/>
        <rFont val="Arial"/>
        <family val="2"/>
        <charset val="238"/>
      </rPr>
      <t xml:space="preserve"> Tartalmazza az IFRS 9 áttérési különbözetet</t>
    </r>
  </si>
  <si>
    <t>CQ1 - Átstrukturált kitettségek hitelminősége</t>
  </si>
  <si>
    <t>Átstrukturálási intézkedésekkel érintett kitettségek bruttó könyv szerinti értéke / névértéke</t>
  </si>
  <si>
    <t>Átstrukturált kitettségek után kapott biztosítékok és pénzügyi garanciák</t>
  </si>
  <si>
    <t>Teljesítő átstrukturált</t>
  </si>
  <si>
    <t>Nemteljesítő átstrukturált</t>
  </si>
  <si>
    <t>a teljesítő átstrukturált kitettségek után</t>
  </si>
  <si>
    <t>a nemteljesítő átstrukturált kitettségek után</t>
  </si>
  <si>
    <t>Ebből az átstrukturálási intézkedésekkel érintett nemteljesítő kitettségek után kapott biztosítékok és pénzügyi garanciák</t>
  </si>
  <si>
    <t>Ebből „defaulted”</t>
  </si>
  <si>
    <t>Ebből értékvesztett</t>
  </si>
  <si>
    <t>Adott hitelnyújtási elkötelezettségek</t>
  </si>
  <si>
    <t>CQ4 - Nemteljesítő kitettségek minősége földrajzi bontásban</t>
  </si>
  <si>
    <t>Bruttó könyv szerinti érték</t>
  </si>
  <si>
    <t>Halmozott értékvesztés</t>
  </si>
  <si>
    <t>A mérlegen kívüli kötelezettségek és adott pénzügyi garanciák céltartalékai</t>
  </si>
  <si>
    <t>A hitelkockázat-változásból származó negatív valósérték-változás halmozott összege nemteljesítő kitettségek esetében</t>
  </si>
  <si>
    <t>Ebből nemteljesítő</t>
  </si>
  <si>
    <t>Ebből értékvesztés elszámolási kötelezettség hatálya alá tartozó hitelek és előlegek</t>
  </si>
  <si>
    <t>Mérlegen belüli kitettségek</t>
  </si>
  <si>
    <t>Magyarország</t>
  </si>
  <si>
    <t>Bulgária</t>
  </si>
  <si>
    <t>Horvátország</t>
  </si>
  <si>
    <t>Szerb Köztársaság</t>
  </si>
  <si>
    <t>Szlovénia</t>
  </si>
  <si>
    <t>Románia</t>
  </si>
  <si>
    <t>Egyéb országok</t>
  </si>
  <si>
    <t>Oroszország</t>
  </si>
  <si>
    <t>CQ5 - Nem pénzügyi vállalatoknak nyújtott hitelek és előlegek hitelminősége ágazatok szerinti bontásban</t>
  </si>
  <si>
    <t>Mezőgazdaság, erdészet és halászat</t>
  </si>
  <si>
    <t>Bányászat, kőfejtés</t>
  </si>
  <si>
    <t>Feldolgozóipar</t>
  </si>
  <si>
    <t>Villamosenergia-, gáz-, gőzellátás, légkondicionálás</t>
  </si>
  <si>
    <t>Vízellátás</t>
  </si>
  <si>
    <t>Építőipar</t>
  </si>
  <si>
    <t>Nagy- és kiskereskedelem</t>
  </si>
  <si>
    <t>Szállítás és raktározás</t>
  </si>
  <si>
    <t>Szálláshely-szolgáltatás, vendéglátás</t>
  </si>
  <si>
    <t>Információ, kommunikáció</t>
  </si>
  <si>
    <t>Pénzügyi és biztosítási tevékenységek</t>
  </si>
  <si>
    <t>Ingatlanügyletek</t>
  </si>
  <si>
    <t>Szakmai, tudományos, műszaki tevékenység</t>
  </si>
  <si>
    <t>Adminisztratív és szolgáltatást támogató tevékenység</t>
  </si>
  <si>
    <t>Közigazgatás, védelem, kötelező társadalombiztosítás</t>
  </si>
  <si>
    <t>Oktatás</t>
  </si>
  <si>
    <t>Humán-egészségügyi szolgáltatások, szociális ellátás</t>
  </si>
  <si>
    <t>Művészet, szórakoztatás, szabadidő</t>
  </si>
  <si>
    <t>Egyéb szolgáltatások</t>
  </si>
  <si>
    <t>CQ7 - Birtokbavétellel és végrehajtással megszerzett biztosítékok</t>
  </si>
  <si>
    <t>Birtokba vétellel megszerzett biztosíték</t>
  </si>
  <si>
    <t>Kezdeti megjelenítéskori érték</t>
  </si>
  <si>
    <t>Negatív változások halmozott összege</t>
  </si>
  <si>
    <t>Ingatlanok, gépek és berendezések (PP&amp;E)</t>
  </si>
  <si>
    <t>PP&amp;E-től eltérő tételek</t>
  </si>
  <si>
    <t>Lakóingatlan</t>
  </si>
  <si>
    <t>Kereskedelmi ingatlan</t>
  </si>
  <si>
    <t>Ingóság (gépjármű, hajó stb.)</t>
  </si>
  <si>
    <t>Tulajdoni részesedést és hitelviszonyt megtestesítő instrumentumok</t>
  </si>
  <si>
    <t>Egyéb</t>
  </si>
  <si>
    <t>CCR1 - A partnerkockázati kitettség elemzése módszerenként</t>
  </si>
  <si>
    <t>A származtatott ügyletek soron szerepelnek a letéti megállapodásokhoz kapcsolódó kitettségértékek, egyedül a központi szerződő felekhez előre befizetett garanciaalap hozzájárulások kitettségértékei nem jelennek meg a táblában.</t>
  </si>
  <si>
    <t>Megnevezés</t>
  </si>
  <si>
    <t>Pótlási költség (RC)</t>
  </si>
  <si>
    <t>Potenciális jövőbeli kitettség (PFE)</t>
  </si>
  <si>
    <t>EEPE</t>
  </si>
  <si>
    <t>A szabályozói kitettségérték kiszámításához használt alfa</t>
  </si>
  <si>
    <t>Kitettségérték hitelkockázat- mérséklés előtt</t>
  </si>
  <si>
    <t>Kitettségérték</t>
  </si>
  <si>
    <t>Kockázattal súlyozott kitettségérték (RWEA)</t>
  </si>
  <si>
    <t>EU-1</t>
  </si>
  <si>
    <t>EU – Eredeti kitettség módszere (származtatott ügyletek esetében)</t>
  </si>
  <si>
    <t>EU-2</t>
  </si>
  <si>
    <t>EU – egyszerűsített SA-CCR (származtatott ügyletek esetében)</t>
  </si>
  <si>
    <t>SA-CCR (származtatott ügyletek esetében)</t>
  </si>
  <si>
    <t>Belső modell módszer (IMM) (származtatott ügyletek és értékpapír-finanszírozási ügyletek esetében)</t>
  </si>
  <si>
    <t>2a</t>
  </si>
  <si>
    <t>ebből értékpapír-finanszírozási ügyletek nettósítási halmazai</t>
  </si>
  <si>
    <t>2b</t>
  </si>
  <si>
    <t>ebből származtatott és hosszú kiegyenlítési idejű ügyletek nettósítási halmazai</t>
  </si>
  <si>
    <t>2c</t>
  </si>
  <si>
    <t>ebből eltérő termékek közötti szerződéses nettósítási halmazból</t>
  </si>
  <si>
    <t>Pénzügyi biztosítékok egyszerű módszere (értékpapír-finanszírozási ügyletek esetében)</t>
  </si>
  <si>
    <t>Pénzügyi biztosítékok összetett módszere (értékpapír-finanszírozási ügyletek esetében)</t>
  </si>
  <si>
    <t>Kockáztatott érték az értékpapír-finanszírozási ügyletek esetében</t>
  </si>
  <si>
    <t>CCR2 -CVA-kockázathoz kapcsolódó szavatolótőke-követelmények hatálya alá tartozó ügyletek</t>
  </si>
  <si>
    <t>A fejlett módszer alá tartozó összes ügylet</t>
  </si>
  <si>
    <t>VaR elem (a 3× szorzóval együtt)</t>
  </si>
  <si>
    <t>Stresszhelyzeti VaR elem (a 3× szorzóval együtt)</t>
  </si>
  <si>
    <t>A sztenderd módszer alá tartozó ügyletek</t>
  </si>
  <si>
    <t>EU-4</t>
  </si>
  <si>
    <t>Az alternatív módszer alá tartozó ügyletek (az eredeti kitettség módszere alapján)</t>
  </si>
  <si>
    <t>A CVA-kockázathoz kapcsolódó szavatolótőke-követelmények hatálya alá tartozó ügyletek összesen</t>
  </si>
  <si>
    <t>CCR3 -Sztenderd módszer – Partnerkockázati kitettségek szabályozási kitettségi osztályok és kockázati súlyok szerint</t>
  </si>
  <si>
    <t>Kockázati súly</t>
  </si>
  <si>
    <t>Kitettségi osztályok</t>
  </si>
  <si>
    <t>Központi kormányzatok vagy központi bankok</t>
  </si>
  <si>
    <t>Regionális kormányzatok vagy helyi hatóságok</t>
  </si>
  <si>
    <t>Közszektorbeli intézmények</t>
  </si>
  <si>
    <t>Multilaterális fejlesztési bankok</t>
  </si>
  <si>
    <t>Nemzetközi szervezetek</t>
  </si>
  <si>
    <t xml:space="preserve">Intézmények </t>
  </si>
  <si>
    <t>Vállalkozások</t>
  </si>
  <si>
    <t>Lakosság (retail)</t>
  </si>
  <si>
    <t>Rövidtávú hitelminősítéssel rendelkező intézmények és vállalatok</t>
  </si>
  <si>
    <t>Egyéb tételek</t>
  </si>
  <si>
    <t>CCR5 -Partnerkockázati kitettségek biztosítékainak összetétele</t>
  </si>
  <si>
    <t>Származtatott ügyletekben felhasznált biztosíték</t>
  </si>
  <si>
    <t>Az értékpapír-finanszírozási ügyletekben felhasznált biztosíték</t>
  </si>
  <si>
    <t>Kapott biztosíték valós értéke</t>
  </si>
  <si>
    <t>Nyújtott biztosíték valós értéke</t>
  </si>
  <si>
    <t>m HUF</t>
  </si>
  <si>
    <t>Elkülönített</t>
  </si>
  <si>
    <t>El nem különített</t>
  </si>
  <si>
    <t>Készpénz – hazai pénznem</t>
  </si>
  <si>
    <t>Készpénz – egyéb pénznemek</t>
  </si>
  <si>
    <t>Belföldi állampapírok</t>
  </si>
  <si>
    <t>Egyéb állampapírok</t>
  </si>
  <si>
    <t>Állami közvetítők adósságinstrumentumai</t>
  </si>
  <si>
    <t>Vállalati kötvények</t>
  </si>
  <si>
    <t>Tulajdonviszonyt megtestesítő értékpapírok</t>
  </si>
  <si>
    <t>Egyéb biztosítékok</t>
  </si>
  <si>
    <t>CCR6 -Hitelderivatíva-kitettségek</t>
  </si>
  <si>
    <t>Kockázat átadása (megvásárolt védelem)</t>
  </si>
  <si>
    <t>Kockázat átvétele (védelem eladása)</t>
  </si>
  <si>
    <t>Névértékek</t>
  </si>
  <si>
    <t>Egy alaptermékes hitel-nemteljesítési csereügyletek (single-name CDS)</t>
  </si>
  <si>
    <t>Index CDS-ek</t>
  </si>
  <si>
    <t>Teljeshozam-csereügyletek</t>
  </si>
  <si>
    <t>Hitelopciók</t>
  </si>
  <si>
    <t>Egyéb hitelderivatívák</t>
  </si>
  <si>
    <t>Névértékek összesen</t>
  </si>
  <si>
    <t>Valós értékek</t>
  </si>
  <si>
    <t>Pozitív valós érték (eszköz)</t>
  </si>
  <si>
    <t>Negatív valós érték (forrás)</t>
  </si>
  <si>
    <t>CCR8 -Központi szerződő felekkel szembeni kitettségek</t>
  </si>
  <si>
    <t>Elfogadott központi szerződő felekkel szembeni kitettségek (összesen)</t>
  </si>
  <si>
    <t>Az elfogadott központi szerződő feleknél bonyolított ügyletek kitettségei (az alapletét és a garanciaalaphoz teljesített hozzájárulások nélkül); ebből:</t>
  </si>
  <si>
    <t>tőzsdén kívüli származtatott ügyletek</t>
  </si>
  <si>
    <t>tőzsdei származtatott ügyletek</t>
  </si>
  <si>
    <t>értékpapír-finanszírozási ügyletek</t>
  </si>
  <si>
    <t>nettósítási halmazok, amennyiben termékkategóriák közötti nettósítást hagytak jóvá</t>
  </si>
  <si>
    <t>Elkülönített alapletét</t>
  </si>
  <si>
    <t>El nem különített alapletét</t>
  </si>
  <si>
    <t>Előre befizetett garanciaalapi hozzájárulások</t>
  </si>
  <si>
    <t>Előre be nem fizetett garanciaalapi hozzájárulások</t>
  </si>
  <si>
    <t>Nem elfogadott központi szerződő felekkel szembeni kitettségek (összesen)</t>
  </si>
  <si>
    <t>A nem elfogadott központi szerződő feleknél bonyolított ügyletek kitettségei (az alapletét és a garanciaalaphoz teljesített hozzájárulások nélkül); ebből:</t>
  </si>
  <si>
    <t>MR1 -Piaci kockázat a sztenderd módszer alapján</t>
  </si>
  <si>
    <t>A piaci kockázat annak kockázata, hogy a piaci kockázati tényezők mozgása, beleértve a devizaárfolyamokat, árutőzsdei árakat, a kamatlábakat, hitelkockázati felárakat és a részvények árfolyamát, csökkenteni fogja a Csoport eredményét vagy a portfóliók értékét.</t>
  </si>
  <si>
    <t>Sima termékek</t>
  </si>
  <si>
    <t>Kamatlábkockázat (általános és egyedi)</t>
  </si>
  <si>
    <t>Részvénypiaci kockázat (általános és egyedi)</t>
  </si>
  <si>
    <t>Devizaárfolyam-kockázat</t>
  </si>
  <si>
    <t>Árukockázat</t>
  </si>
  <si>
    <t>Opciós szerződések</t>
  </si>
  <si>
    <t>Egyszerűsített megközelítés</t>
  </si>
  <si>
    <t>Delta plusz módszer</t>
  </si>
  <si>
    <t>Forgatókönyvmódszer</t>
  </si>
  <si>
    <t>Értékpapírosítás (egyedi kockázat)</t>
  </si>
  <si>
    <t>CC2 - A szabályozói szavatolótőke auditált pénzügyi kimutatásokban szereplő mérleggel való egyeztetése</t>
  </si>
  <si>
    <r>
      <t>A nyilvánosságra hozott pénzügyi kimutatások szerinti mérleg</t>
    </r>
    <r>
      <rPr>
        <b/>
        <vertAlign val="superscript"/>
        <sz val="8"/>
        <rFont val="Arial"/>
        <family val="2"/>
        <charset val="238"/>
      </rPr>
      <t>1</t>
    </r>
  </si>
  <si>
    <t>A szabályozói konszolidáció hatóköre alapján</t>
  </si>
  <si>
    <t>Hivatkozás</t>
  </si>
  <si>
    <t>Pénztárak, betétszámlák, elszámolások a Nemzeti Bankokkal</t>
  </si>
  <si>
    <t>Bankközi kihelyezések, követelések a kihelyezési veszteségekre elszámolt értékvesztés levonása után</t>
  </si>
  <si>
    <t>7*</t>
  </si>
  <si>
    <t>Repó követelések</t>
  </si>
  <si>
    <t>Eredménnyel szemben valós értéken értékelt pénzügyi eszközök</t>
  </si>
  <si>
    <t>Egyéb átfogó eredménnyel szemben valós értéken értékelt értékpapírok</t>
  </si>
  <si>
    <t>Ebből: közvetlen, közvetett és szintetikus jelentős részesedés pénzügyi ágazatbeli szervezetek elsődleges alapvető tőkeinstumentumaiban</t>
  </si>
  <si>
    <t>Ebből: közvetlen, közvetett nem jelentős részesedés pénzügyi ágazatbeli szervezetek elsődleges alapvető tőkeinstumentumaiban</t>
  </si>
  <si>
    <t>Amortizált bekerülési értéken értékelt értékpapírok</t>
  </si>
  <si>
    <t>Amortizált bekerülési értéken értékelt hitelek</t>
  </si>
  <si>
    <t>Eredménnyel szemben kötelezően valósan értékelt hitelek</t>
  </si>
  <si>
    <t>Pénzügyi lízingkövetelés</t>
  </si>
  <si>
    <t>Részvények és részesedések</t>
  </si>
  <si>
    <t>Tárgyi eszközök</t>
  </si>
  <si>
    <t>Immateriális javak és goodwill</t>
  </si>
  <si>
    <t>Ebből: szavatoló tőkéből levonandó</t>
  </si>
  <si>
    <t>Használati jog eszköz</t>
  </si>
  <si>
    <t>Befektetési célú ingatlanok</t>
  </si>
  <si>
    <t>Fedezeti célú származékos pénzügyi eszközök</t>
  </si>
  <si>
    <t>Halasztott adó eszközök</t>
  </si>
  <si>
    <r>
      <t>Ebből: Jövőbeli nyereségtől függően érvényesíthető, nem átmeneti különbözetből származó</t>
    </r>
    <r>
      <rPr>
        <i/>
        <vertAlign val="superscript"/>
        <sz val="8"/>
        <color theme="1"/>
        <rFont val="Arial"/>
        <family val="2"/>
        <charset val="238"/>
      </rPr>
      <t>2</t>
    </r>
  </si>
  <si>
    <r>
      <t>Ebből: Jövőbeli nyereségtől függően érvényesíthető, átmeneti különbözetből származó</t>
    </r>
    <r>
      <rPr>
        <i/>
        <vertAlign val="superscript"/>
        <sz val="8"/>
        <color theme="1"/>
        <rFont val="Arial"/>
        <family val="2"/>
        <charset val="238"/>
      </rPr>
      <t>2</t>
    </r>
  </si>
  <si>
    <t>Társasági adókövetelés</t>
  </si>
  <si>
    <t>Egyéb eszközök</t>
  </si>
  <si>
    <t>Értékesítésre tartott / megszűnt eszközök</t>
  </si>
  <si>
    <t>ESZKÖZÖK ÖSSZESEN</t>
  </si>
  <si>
    <t>Nemzeti Kormánnyal, Nemzeti Bankokkal és egyéb bankokkal szembeni kötelezettségek</t>
  </si>
  <si>
    <t>Repo kötelezettségek</t>
  </si>
  <si>
    <t>Eredménnyel szemben valós értéken értékeltként megjelölt pénzügyi kötelezettségek</t>
  </si>
  <si>
    <t>Ügyfelek betétei</t>
  </si>
  <si>
    <t>Kibocsátott értékpapírok</t>
  </si>
  <si>
    <t>Kereskedési célú származékos pénzügyi kötelezettségek</t>
  </si>
  <si>
    <t>Fedezeti célú származékos pénzügyi kötelezettségek</t>
  </si>
  <si>
    <t>Lízing kötelezettségek</t>
  </si>
  <si>
    <t>Halasztott adó kötelezettségek</t>
  </si>
  <si>
    <t>Társasági adótartozások</t>
  </si>
  <si>
    <t>Egyéb kötelezettségek</t>
  </si>
  <si>
    <t>Alárendelt kölcsöntőke</t>
  </si>
  <si>
    <r>
      <t>Ebből: a szavatoló tőkébe beszámítható járulékos és alárendelt kölcsöntőke</t>
    </r>
    <r>
      <rPr>
        <i/>
        <vertAlign val="superscript"/>
        <sz val="8"/>
        <color theme="1"/>
        <rFont val="Arial"/>
        <family val="2"/>
        <charset val="238"/>
      </rPr>
      <t>3</t>
    </r>
  </si>
  <si>
    <t>46, EU-47b, 52</t>
  </si>
  <si>
    <r>
      <t>Ebből: a konszolidált járulékos tőkében figyelembe vehető leányvállalatok által kibocsátott tőkeinstrumentumok</t>
    </r>
    <r>
      <rPr>
        <i/>
        <vertAlign val="superscript"/>
        <sz val="8"/>
        <color theme="1"/>
        <rFont val="Arial"/>
        <family val="2"/>
        <charset val="238"/>
      </rPr>
      <t>4</t>
    </r>
  </si>
  <si>
    <t>Értékesítésre tartott / megszűnt eszközökhöz közvetlenül kapcsolódó kötelezettségek</t>
  </si>
  <si>
    <t>KÖTELEZETTSÉGEK ÖSSZESEN</t>
  </si>
  <si>
    <t>Jegyzett tőke</t>
  </si>
  <si>
    <t>Eredménytartalék és egyéb tartalékok</t>
  </si>
  <si>
    <t>Kibocsátott tulajdoni részesedést megtestesítő instrumentumok, kivéve jegyzett tőke</t>
  </si>
  <si>
    <t>Egyéb tőke</t>
  </si>
  <si>
    <t>Halmozott egyéb átfogó jövedelem</t>
  </si>
  <si>
    <t>Ebből: Átértékelési különbözet</t>
  </si>
  <si>
    <t>Ebből: Értékesíthető értékpapírok és pénzügyi instrumentumok valós érték korrekciója az eredménytartalékban</t>
  </si>
  <si>
    <t>Ebből: Cash -Flow fedezeti ügyletek valós érték</t>
  </si>
  <si>
    <t>Ebből: Nettó befektetés fedezeti ügyletei</t>
  </si>
  <si>
    <t>Eredménytartalék</t>
  </si>
  <si>
    <t>Ebből: Eredménytartalék</t>
  </si>
  <si>
    <t>Ebből: szavatoló tőkébe beszámítható</t>
  </si>
  <si>
    <t>Ebből: Konszolidáció miatti változások</t>
  </si>
  <si>
    <t>Egyéb tartalék</t>
  </si>
  <si>
    <t>Ebből: Leányvállalati és közös vezetésű vállalkozások saját tőke változása</t>
  </si>
  <si>
    <t>Ebből: Egyéb tartalék</t>
  </si>
  <si>
    <t>Anyavállalat tulajdonosait megillető nyereség vagy veszteség</t>
  </si>
  <si>
    <t>Visszavásárolt saját részvény</t>
  </si>
  <si>
    <t>Kisebbségi részesedések [Nem ellenőrző részesedés]</t>
  </si>
  <si>
    <r>
      <t>Ebből: szavatoló tőkébe beszámítható</t>
    </r>
    <r>
      <rPr>
        <i/>
        <vertAlign val="superscript"/>
        <sz val="8"/>
        <rFont val="Arial"/>
        <family val="2"/>
        <charset val="238"/>
      </rPr>
      <t>4</t>
    </r>
  </si>
  <si>
    <t>SAJÁT TŐKE</t>
  </si>
  <si>
    <r>
      <rPr>
        <vertAlign val="superscript"/>
        <sz val="8"/>
        <color theme="1"/>
        <rFont val="Arial"/>
        <family val="2"/>
        <charset val="238"/>
      </rPr>
      <t>*</t>
    </r>
    <r>
      <rPr>
        <sz val="8"/>
        <color theme="1"/>
        <rFont val="Arial"/>
        <family val="2"/>
        <charset val="238"/>
      </rPr>
      <t xml:space="preserve"> A kiegészítő értékelési korrekció az egyszerűsített módszertan alapján kerül meghatározásra, amely alapján a megjelölt tételek mérlegértékének 0,1%-ával kerül a szavatoló tőke csökkentésre.</t>
    </r>
  </si>
  <si>
    <r>
      <rPr>
        <vertAlign val="superscript"/>
        <sz val="8"/>
        <color theme="1"/>
        <rFont val="Arial"/>
        <family val="2"/>
        <charset val="238"/>
      </rPr>
      <t>1</t>
    </r>
    <r>
      <rPr>
        <sz val="8"/>
        <color theme="1"/>
        <rFont val="Arial"/>
        <family val="2"/>
        <charset val="238"/>
      </rPr>
      <t xml:space="preserve"> Számviteli, a pénzügyi kimutatásokban közétett konszolidációs kör alapján készült</t>
    </r>
  </si>
  <si>
    <r>
      <rPr>
        <vertAlign val="superscript"/>
        <sz val="8"/>
        <color theme="1"/>
        <rFont val="Arial"/>
        <family val="2"/>
        <charset val="238"/>
      </rPr>
      <t>2</t>
    </r>
    <r>
      <rPr>
        <sz val="8"/>
        <color theme="1"/>
        <rFont val="Arial"/>
        <family val="2"/>
        <charset val="238"/>
      </rPr>
      <t xml:space="preserve"> A konszolidált mérlegben az IAS12 alapján kerül sor a halasztott adókövetelések illetve adókötelezettségek összegének meghatározására, ami nem veszi figyelembe a CRR által elvárt megbontást (jövőbeli nyereségtől függően érvényesíthető, illetve nem jövőbeli nyereségtől függően érvényesíthető, valamint átmeneti különbözetből származó, illetve nem átmeneti különbözetből származó besorolás). A szavatoló tőkében figyelembe vett halasztott adókövetelések (illetve adókötelezettségek) meghatározásakor az összes halasztott adókövetelést és adókötelezettséget a CRR szerinti alkategóriákra kerül megbontásra, majd az egyes CRR szerinti alkategórián belül kerül elvégzésre a halasztott adókövetelések és adókötelezettségek kiegyenlítése leányvállalatonként (melyre a 241/2014/EU számú RTS 14. cikk (2-3) bekezdése ad lehetőséget). Ezen módszertan alkalmazása nincs hatással a halaszott adókövetelések és adókötelezettségek különbözetének értékére.</t>
    </r>
  </si>
  <si>
    <r>
      <rPr>
        <vertAlign val="superscript"/>
        <sz val="8"/>
        <color theme="1"/>
        <rFont val="Arial"/>
        <family val="2"/>
        <charset val="238"/>
      </rPr>
      <t>3</t>
    </r>
    <r>
      <rPr>
        <sz val="8"/>
        <color theme="1"/>
        <rFont val="Arial"/>
        <family val="2"/>
        <charset val="238"/>
      </rPr>
      <t xml:space="preserve"> Szavatoló tőkébe beszámítható járulékos tőke értéke</t>
    </r>
  </si>
  <si>
    <r>
      <rPr>
        <vertAlign val="superscript"/>
        <sz val="8"/>
        <color theme="1"/>
        <rFont val="Arial"/>
        <family val="2"/>
        <charset val="238"/>
      </rPr>
      <t>4</t>
    </r>
    <r>
      <rPr>
        <sz val="8"/>
        <color theme="1"/>
        <rFont val="Arial"/>
        <family val="2"/>
        <charset val="238"/>
      </rPr>
      <t xml:space="preserve"> A CRR 81-88. cikkeit figyelembe véve</t>
    </r>
  </si>
  <si>
    <t>LIQ2 - Nettó stabil forrásellátottsági ráta</t>
  </si>
  <si>
    <t>(devizaösszegben)</t>
  </si>
  <si>
    <t>Súlyozatlan érték a hátralévő futamidő szerint</t>
  </si>
  <si>
    <t>Súlyozott érték</t>
  </si>
  <si>
    <t>Nincs lejárat</t>
  </si>
  <si>
    <t>&lt; 6 hónap</t>
  </si>
  <si>
    <t>≥ 6 hónaptól &lt;1 évig</t>
  </si>
  <si>
    <t>≥ 1 év</t>
  </si>
  <si>
    <t>Rendelkezésre álló stabil források (ASF) elemei</t>
  </si>
  <si>
    <t>Tőkeelemek és -instrumentumok</t>
  </si>
  <si>
    <t>Egyéb tőkeinstrumentumok</t>
  </si>
  <si>
    <t>Lakossági betétek</t>
  </si>
  <si>
    <t>Nem lakossági finanszírozás:</t>
  </si>
  <si>
    <t>Operatív betétek</t>
  </si>
  <si>
    <t>Egyéb nem lakossági finanszírozás</t>
  </si>
  <si>
    <t>Kölcsönösen függő kötelezettségek</t>
  </si>
  <si>
    <t>Egyéb kötelezettségek:</t>
  </si>
  <si>
    <t>NSFR származtatott kötelezettségek</t>
  </si>
  <si>
    <t>A fenti kategóriákba nem tartozó összes egyéb kötelezettség és tőkeinstrumentum</t>
  </si>
  <si>
    <t>Rendelkezésre álló stabil források összesen (ASF)</t>
  </si>
  <si>
    <t>Előírt stabil források (RSF) elemei</t>
  </si>
  <si>
    <t>EU-15a</t>
  </si>
  <si>
    <t>Fedezeti alapban lévő, legalább egy év hátralévő futamidőre megterhelt eszközök</t>
  </si>
  <si>
    <t>Operatív célból más pénzügyi intézménynél tartott betétek</t>
  </si>
  <si>
    <t>Teljesítő hitelek és értékpapírok:</t>
  </si>
  <si>
    <t>Teljesítő, 1. szintű HQLA-val fedezett, 0 %-os haircut hatálya alá tartozó értékpapír-finanszírozási ügyletek pénzügyi ügyfelekkel</t>
  </si>
  <si>
    <t>Teljesítő, egyéb eszközökkel fedezett értékpapír-finanszírozási ügyletek pénzügyi ügyfelekkel, és pénzügyi intézményeknek nyújtott hitelek és előlegek</t>
  </si>
  <si>
    <t>Nem pénzügyi vállalati ügyfeleknek nyújtott teljesítő hitelek, lakosságnak és kisvállalkozásoknak nyújtott hitelek, valamint kormányzatoknak és közszektorbeli intézményeknek nyújtott hitelek, ebből:</t>
  </si>
  <si>
    <t>Legfeljebb 35 %-os kockázati súllyal, a hitelkockázatra vonatkozó Bázel II sztenderd módszer szerint</t>
  </si>
  <si>
    <t>Teljesítő jelzáloghitelek, ebből:</t>
  </si>
  <si>
    <t>Egyéb teljesítő (not in default) és HQLA-nak nem minősülő hitelek és értékpapírok, beleértve a tőzsdén kereskedett részvényeket és a mérlegen belüli kereskedelemfinanszírozási termékeket</t>
  </si>
  <si>
    <t>Kölcsönösen függő eszközök</t>
  </si>
  <si>
    <t>Egyéb eszközök:</t>
  </si>
  <si>
    <t>Fizikailag kereskedett áruk</t>
  </si>
  <si>
    <t>Származtatott ügyletekhez alapletétként nyújtott eszközök és központi szerződő felek garanciaalapjához adott hozzájárulások</t>
  </si>
  <si>
    <t>NSFR származtatott eszközök</t>
  </si>
  <si>
    <t>NSFR származtatott kötelezettségek a nyújtott változó letét levonása előtt</t>
  </si>
  <si>
    <t>A fenti kategóriákba nem tartozó összes egyéb eszköz</t>
  </si>
  <si>
    <t>Mérlegen kívüli tételek</t>
  </si>
  <si>
    <t>Nemteljesítő hitelek és előlegek záró állománya - 2022.06.30  (6 =1 + 2 - 3 - 4 + 5)</t>
  </si>
  <si>
    <t>Nemteljesítő hitelek és előlegek nyitó állománya - 2021.12.31</t>
  </si>
  <si>
    <t>LR1 - LRSum - A számviteli eszközök és a tőkeáttételi mutató számításához használt kitettségek összefoglaló egyeztetése</t>
  </si>
  <si>
    <t>Alkalmazandó összeg</t>
  </si>
  <si>
    <t>Eszközök összesen a közzétett pénzügyi kimutatások szerint</t>
  </si>
  <si>
    <t>Kiigazítás a számviteli célú konszolidációba bevont, de a prudenciális konszolidáció hatókörén kívül eső szervezetek miatt</t>
  </si>
  <si>
    <t>(Kiigazítás olyan értékpapírosított kitettségek miatt, amelyek teljesítik a kockázatátruházás elismerésére vonatkozó operatív követelményeket)</t>
  </si>
  <si>
    <t>(Kiigazítás a központi bankkal szembeni kitettségek átmeneti mentesítése miatt (adott esetben))</t>
  </si>
  <si>
    <t>(Kiigazítás a bizalmi vagyonkezelés keretében kezelt, az alkalmazandó számviteli szabályozás szerint a mérlegen belül megjelenített, de a teljes kitettségi mérték megállapításából a CRR 429a. cikke (1) bekezdésének i) pontja alapján kizárt eszközök miatt)</t>
  </si>
  <si>
    <t>Kiigazítás pénzügyi eszközök kötési időpont szerinti elszámolás alá tartozó, szokásos módon történő vásárlása és eladása miatt</t>
  </si>
  <si>
    <t>Kiigazítás elismerhető számla-összevezetési ügyletek miatt</t>
  </si>
  <si>
    <t>Kiigazítás származékos pénzügyi instrumentumok miatt</t>
  </si>
  <si>
    <t>Kiigazítás értékpapír-finanszírozási ügyletek miatt</t>
  </si>
  <si>
    <t>Kiigazítás a mérlegen kívüli tételek miatt (mérlegen kívüli kitettségek hitel- egyenértékesítése)</t>
  </si>
  <si>
    <t>(Kiigazítás prudens értékelési korrekciók és egyedi és általános kockázati céltartalékok miatt, amelyek csökkentették az alapvető tőkét)</t>
  </si>
  <si>
    <t>EU-11a</t>
  </si>
  <si>
    <t>(Kiigazítás a teljes kitettségi mértékből a CRR 429a. cikke (1) bekezdésének c) pontjával összhangban kizárt kitettségek miatt)</t>
  </si>
  <si>
    <t>EU-11b</t>
  </si>
  <si>
    <t>(Kiigazítás a teljes kitettségi mértékből a CRR 429a. cikke (1) bekezdésének j) pontjával összhangban kizárt kitettségek miatt)</t>
  </si>
  <si>
    <t>Egyéb kiigazítások</t>
  </si>
  <si>
    <t>LR3 - LRSpl - Mérlegen belüli kitettségek bontása (származtatott ügyletek, értékpapír-finanszírozási ügyletek és mentesített kitettségek nélkül)</t>
  </si>
  <si>
    <t>Mérlegen belüli kitettségek összesen (származtatott ügyletek, értékpapír-finanszírozási ügyletek és mentesített kitettségek nélkül), ebből:</t>
  </si>
  <si>
    <t>Kereskedési könyvi kitettségek</t>
  </si>
  <si>
    <t>EU-3</t>
  </si>
  <si>
    <t>Nem kereskedési könyvi kitettségek, ebből:</t>
  </si>
  <si>
    <t>Fedezett kötvények</t>
  </si>
  <si>
    <t>EU-5</t>
  </si>
  <si>
    <t>Kormányzatként kezelt kitettségek</t>
  </si>
  <si>
    <t>EU-6</t>
  </si>
  <si>
    <t>Nem kormányzatként kezelt regionális kormányzatokkal, multilaterális fejlesztési bankokkal, nemzetközi szervezetekkel és közszektorbeli intézményekkel szembeni kitettségek</t>
  </si>
  <si>
    <t>EU-7</t>
  </si>
  <si>
    <t>Intézmények</t>
  </si>
  <si>
    <t>EU-8</t>
  </si>
  <si>
    <t>Ingatlanjelzáloggal fedezett</t>
  </si>
  <si>
    <t>EU-9</t>
  </si>
  <si>
    <t>Lakossággal szembeni kitettségek</t>
  </si>
  <si>
    <t>EU-10</t>
  </si>
  <si>
    <t>Vállalati kitettségek</t>
  </si>
  <si>
    <t>EU-11</t>
  </si>
  <si>
    <t>EU-12</t>
  </si>
  <si>
    <t>Egyéb kitettségek (pl. részvény, értékpapírosítás és egyéb nem hitelkötelezettséget megtestesítő eszközök)</t>
  </si>
  <si>
    <t>LR1 – LRSum</t>
  </si>
  <si>
    <t>A számviteli eszközök és a tőkeáttételi mutató számításához használt kitettségek összefoglaló egyeztetése</t>
  </si>
  <si>
    <t>LR3 – LRSpl</t>
  </si>
  <si>
    <t>Mérlegen belüli kitettségek bontása (származtatott ügyletek, értékpapír-finanszírozási ügyletek és mentesített kitettségek nélkül)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</si>
</sst>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 #,##0_-;_-* &quot;-&quot;??_-;_-@_-"/>
    <numFmt numFmtId="165" formatCode="0.0%"/>
    <numFmt numFmtId="166" formatCode="_-* #,##0.00\ _F_t_-;\-* #,##0.00\ _F_t_-;_-* &quot;-&quot;??\ _F_t_-;_-@_-"/>
    <numFmt numFmtId="167" formatCode="0.0000"/>
    <numFmt numFmtId="168" formatCode="#,##0.0"/>
    <numFmt numFmtId="169" formatCode="#,##0.0000"/>
  </numFmts>
  <fonts count="3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1"/>
      <name val="Calibri"/>
      <family val="2"/>
      <charset val="238"/>
    </font>
    <font>
      <u/>
      <sz val="10"/>
      <name val="Arial"/>
      <family val="2"/>
    </font>
    <font>
      <sz val="8"/>
      <color theme="1"/>
      <name val="Arial"/>
      <family val="2"/>
    </font>
    <font>
      <sz val="11"/>
      <color theme="1"/>
      <name val="Arial"/>
      <family val="2"/>
    </font>
    <font>
      <b/>
      <sz val="8"/>
      <name val="Arial"/>
      <family val="2"/>
    </font>
    <font>
      <sz val="8"/>
      <color rgb="FF000000"/>
      <name val="Arial"/>
      <family val="2"/>
    </font>
    <font>
      <b/>
      <sz val="8"/>
      <name val="Arial"/>
      <family val="2"/>
      <charset val="238"/>
    </font>
    <font>
      <b/>
      <sz val="8"/>
      <color theme="1"/>
      <name val="Arial"/>
      <family val="2"/>
      <charset val="238"/>
    </font>
    <font>
      <sz val="8"/>
      <color theme="1"/>
      <name val="Arial"/>
      <family val="2"/>
      <charset val="238"/>
    </font>
    <font>
      <sz val="8"/>
      <name val="Arial"/>
      <family val="2"/>
      <charset val="238"/>
    </font>
    <font>
      <b/>
      <u/>
      <sz val="12"/>
      <color theme="9" tint="-0.249977111117893"/>
      <name val="Arial"/>
      <family val="2"/>
    </font>
    <font>
      <vertAlign val="superscript"/>
      <sz val="8"/>
      <name val="Arial"/>
      <family val="2"/>
      <charset val="238"/>
    </font>
    <font>
      <sz val="10"/>
      <color rgb="FF000000"/>
      <name val="Arial"/>
      <family val="2"/>
      <charset val="238"/>
    </font>
    <font>
      <i/>
      <sz val="8"/>
      <name val="Arial"/>
      <family val="2"/>
      <charset val="238"/>
    </font>
    <font>
      <i/>
      <sz val="8"/>
      <color theme="1"/>
      <name val="Arial"/>
      <family val="2"/>
      <charset val="238"/>
    </font>
    <font>
      <b/>
      <sz val="9"/>
      <name val="Arial"/>
      <family val="2"/>
      <charset val="238"/>
    </font>
    <font>
      <u/>
      <sz val="11"/>
      <color theme="10"/>
      <name val="Calibri"/>
      <family val="2"/>
      <scheme val="minor"/>
    </font>
    <font>
      <b/>
      <sz val="10"/>
      <name val="Arial"/>
      <family val="2"/>
      <charset val="238"/>
    </font>
    <font>
      <sz val="8"/>
      <name val="Arial"/>
      <family val="2"/>
    </font>
    <font>
      <b/>
      <sz val="16"/>
      <color indexed="21"/>
      <name val="Arial"/>
      <family val="2"/>
    </font>
    <font>
      <b/>
      <sz val="16"/>
      <color theme="9"/>
      <name val="Arial"/>
      <family val="2"/>
    </font>
    <font>
      <b/>
      <sz val="9"/>
      <color theme="1"/>
      <name val="Arial"/>
      <family val="2"/>
      <charset val="238"/>
    </font>
    <font>
      <vertAlign val="superscript"/>
      <sz val="8"/>
      <color theme="1"/>
      <name val="Arial"/>
      <family val="2"/>
      <charset val="238"/>
    </font>
    <font>
      <sz val="8"/>
      <color theme="8"/>
      <name val="Arial"/>
      <family val="2"/>
      <charset val="238"/>
    </font>
    <font>
      <sz val="9"/>
      <color rgb="FF080000"/>
      <name val="Arial"/>
      <family val="2"/>
      <charset val="238"/>
    </font>
    <font>
      <b/>
      <sz val="9"/>
      <color rgb="FF080000"/>
      <name val="Arial"/>
      <family val="2"/>
      <charset val="238"/>
    </font>
    <font>
      <b/>
      <vertAlign val="superscript"/>
      <sz val="8"/>
      <name val="Arial"/>
      <family val="2"/>
      <charset val="238"/>
    </font>
    <font>
      <sz val="8"/>
      <color rgb="FF000000"/>
      <name val="Arial"/>
      <family val="2"/>
      <charset val="238"/>
    </font>
    <font>
      <i/>
      <vertAlign val="superscript"/>
      <sz val="8"/>
      <color theme="1"/>
      <name val="Arial"/>
      <family val="2"/>
      <charset val="238"/>
    </font>
    <font>
      <sz val="8"/>
      <color rgb="FFFF0000"/>
      <name val="Arial"/>
      <family val="2"/>
      <charset val="238"/>
    </font>
    <font>
      <b/>
      <sz val="8"/>
      <color rgb="FF000000"/>
      <name val="Arial"/>
      <family val="2"/>
      <charset val="238"/>
    </font>
    <font>
      <b/>
      <sz val="8"/>
      <color rgb="FFFF0000"/>
      <name val="Arial"/>
      <family val="2"/>
      <charset val="238"/>
    </font>
    <font>
      <i/>
      <sz val="8"/>
      <color rgb="FFFF0000"/>
      <name val="Arial"/>
      <family val="2"/>
      <charset val="238"/>
    </font>
    <font>
      <i/>
      <vertAlign val="superscript"/>
      <sz val="8"/>
      <name val="Arial"/>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9">
    <border>
      <left/>
      <right/>
      <top/>
      <bottom/>
      <diagonal/>
    </border>
    <border>
      <left/>
      <right/>
      <top style="medium">
        <color rgb="FF53A31D"/>
      </top>
      <bottom style="medium">
        <color rgb="FF53A31D"/>
      </bottom>
      <diagonal/>
    </border>
    <border>
      <left/>
      <right/>
      <top style="medium">
        <color rgb="FF53A31D"/>
      </top>
      <bottom/>
      <diagonal/>
    </border>
    <border>
      <left/>
      <right/>
      <top/>
      <bottom style="medium">
        <color rgb="FF53A31D"/>
      </bottom>
      <diagonal/>
    </border>
    <border>
      <left/>
      <right/>
      <top/>
      <bottom style="dotted">
        <color rgb="FF53A31D"/>
      </bottom>
      <diagonal/>
    </border>
    <border>
      <left/>
      <right/>
      <top style="medium">
        <color theme="9"/>
      </top>
      <bottom style="medium">
        <color theme="9"/>
      </bottom>
      <diagonal/>
    </border>
    <border>
      <left/>
      <right/>
      <top style="medium">
        <color theme="9"/>
      </top>
      <bottom/>
      <diagonal/>
    </border>
    <border>
      <left/>
      <right/>
      <top/>
      <bottom style="medium">
        <color theme="9"/>
      </bottom>
      <diagonal/>
    </border>
    <border>
      <left/>
      <right/>
      <top/>
      <bottom style="dotted">
        <color theme="9"/>
      </bottom>
      <diagonal/>
    </border>
    <border>
      <left/>
      <right/>
      <top style="dotted">
        <color theme="9"/>
      </top>
      <bottom/>
      <diagonal/>
    </border>
    <border>
      <left/>
      <right/>
      <top style="slantDashDot">
        <color rgb="FF53A31D"/>
      </top>
      <bottom style="medium">
        <color rgb="FF53A31D"/>
      </bottom>
      <diagonal/>
    </border>
    <border>
      <left/>
      <right/>
      <top style="medium">
        <color rgb="FF53A31D"/>
      </top>
      <bottom style="medium">
        <color theme="9"/>
      </bottom>
      <diagonal/>
    </border>
    <border>
      <left/>
      <right style="dotted">
        <color rgb="FF53A31D"/>
      </right>
      <top style="medium">
        <color rgb="FF53A31D"/>
      </top>
      <bottom style="medium">
        <color rgb="FF53A31D"/>
      </bottom>
      <diagonal/>
    </border>
    <border>
      <left style="dotted">
        <color rgb="FF53A31D"/>
      </left>
      <right/>
      <top style="medium">
        <color rgb="FF53A31D"/>
      </top>
      <bottom style="medium">
        <color rgb="FF53A31D"/>
      </bottom>
      <diagonal/>
    </border>
    <border>
      <left/>
      <right style="dotted">
        <color rgb="FF53A31D"/>
      </right>
      <top/>
      <bottom style="medium">
        <color rgb="FF53A31D"/>
      </bottom>
      <diagonal/>
    </border>
    <border>
      <left style="dotted">
        <color rgb="FF53A31D"/>
      </left>
      <right/>
      <top/>
      <bottom style="medium">
        <color rgb="FF53A31D"/>
      </bottom>
      <diagonal/>
    </border>
    <border>
      <left/>
      <right style="dotted">
        <color rgb="FF53A31D"/>
      </right>
      <top style="medium">
        <color rgb="FF53A31D"/>
      </top>
      <bottom/>
      <diagonal/>
    </border>
    <border>
      <left style="dotted">
        <color rgb="FF53A31D"/>
      </left>
      <right/>
      <top style="medium">
        <color rgb="FF53A31D"/>
      </top>
      <bottom/>
      <diagonal/>
    </border>
    <border>
      <left/>
      <right style="dotted">
        <color rgb="FF53A31D"/>
      </right>
      <top/>
      <bottom/>
      <diagonal/>
    </border>
    <border>
      <left style="dotted">
        <color rgb="FF53A31D"/>
      </left>
      <right/>
      <top/>
      <bottom/>
      <diagonal/>
    </border>
    <border>
      <left/>
      <right/>
      <top style="dotted">
        <color rgb="FF53A31D"/>
      </top>
      <bottom/>
      <diagonal/>
    </border>
    <border>
      <left/>
      <right/>
      <top style="medium">
        <color theme="9"/>
      </top>
      <bottom style="medium">
        <color rgb="FF53A31D"/>
      </bottom>
      <diagonal/>
    </border>
    <border>
      <left/>
      <right style="dotted">
        <color rgb="FF53A31D"/>
      </right>
      <top/>
      <bottom style="medium">
        <color theme="9"/>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14">
    <xf numFmtId="0" fontId="0" fillId="0" borderId="0"/>
    <xf numFmtId="9" fontId="4" fillId="0" borderId="0" applyFont="0" applyFill="0" applyBorder="0" applyAlignment="0" applyProtection="0"/>
    <xf numFmtId="0" fontId="5" fillId="0" borderId="0"/>
    <xf numFmtId="0" fontId="17" fillId="0" borderId="0">
      <alignment horizontal="left" vertical="center" wrapText="1"/>
    </xf>
    <xf numFmtId="0" fontId="21" fillId="0" borderId="0" applyNumberFormat="0" applyFill="0" applyBorder="0" applyAlignment="0" applyProtection="0"/>
    <xf numFmtId="0" fontId="3" fillId="0" borderId="0"/>
    <xf numFmtId="166" fontId="3" fillId="0" borderId="0" applyFont="0" applyFill="0" applyBorder="0" applyAlignment="0" applyProtection="0"/>
    <xf numFmtId="166" fontId="5" fillId="0" borderId="0" applyFont="0" applyFill="0" applyBorder="0" applyAlignment="0" applyProtection="0"/>
    <xf numFmtId="9" fontId="5"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43" fontId="4" fillId="0" borderId="0" applyFont="0" applyFill="0" applyBorder="0" applyAlignment="0" applyProtection="0"/>
    <xf numFmtId="0" fontId="1" fillId="0" borderId="0"/>
  </cellStyleXfs>
  <cellXfs count="436">
    <xf numFmtId="0" fontId="0" fillId="0" borderId="0" xfId="0"/>
    <xf numFmtId="0" fontId="7" fillId="0" borderId="0" xfId="0" applyFont="1"/>
    <xf numFmtId="0" fontId="8" fillId="0" borderId="0" xfId="0" applyFont="1"/>
    <xf numFmtId="164" fontId="9" fillId="0" borderId="0" xfId="0" applyNumberFormat="1" applyFont="1" applyBorder="1" applyAlignment="1">
      <alignment horizontal="left"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right" wrapText="1"/>
    </xf>
    <xf numFmtId="0" fontId="7" fillId="0" borderId="0" xfId="0" applyFont="1" applyFill="1" applyBorder="1"/>
    <xf numFmtId="0" fontId="11" fillId="0" borderId="1" xfId="0" applyFont="1" applyFill="1" applyBorder="1" applyAlignment="1">
      <alignment horizontal="center" vertical="center" wrapText="1"/>
    </xf>
    <xf numFmtId="0" fontId="12" fillId="0" borderId="0" xfId="0" applyFont="1" applyBorder="1" applyAlignment="1">
      <alignment horizontal="left"/>
    </xf>
    <xf numFmtId="3" fontId="13" fillId="0" borderId="0" xfId="0" applyNumberFormat="1" applyFont="1" applyFill="1" applyBorder="1"/>
    <xf numFmtId="0" fontId="14" fillId="0" borderId="0" xfId="0" applyFont="1" applyFill="1" applyBorder="1" applyAlignment="1">
      <alignment horizontal="left" vertical="center" wrapText="1" indent="1"/>
    </xf>
    <xf numFmtId="3" fontId="14" fillId="0" borderId="0" xfId="0" applyNumberFormat="1" applyFont="1" applyFill="1" applyBorder="1" applyAlignment="1">
      <alignment horizontal="right" vertical="center"/>
    </xf>
    <xf numFmtId="10" fontId="13" fillId="0" borderId="0" xfId="1" applyNumberFormat="1" applyFont="1" applyFill="1" applyBorder="1"/>
    <xf numFmtId="10" fontId="14" fillId="0" borderId="0" xfId="1" applyNumberFormat="1" applyFont="1" applyFill="1" applyBorder="1" applyAlignment="1">
      <alignment horizontal="right" vertical="center"/>
    </xf>
    <xf numFmtId="0" fontId="14" fillId="0" borderId="0" xfId="0" applyFont="1" applyFill="1" applyBorder="1" applyAlignment="1">
      <alignment horizontal="left" vertical="center" wrapText="1" indent="2"/>
    </xf>
    <xf numFmtId="0" fontId="13" fillId="0" borderId="0" xfId="0" applyFont="1" applyFill="1" applyBorder="1" applyAlignment="1">
      <alignment horizontal="left" indent="2"/>
    </xf>
    <xf numFmtId="10" fontId="13" fillId="0" borderId="0" xfId="0" applyNumberFormat="1" applyFont="1" applyFill="1" applyBorder="1"/>
    <xf numFmtId="0" fontId="12" fillId="0" borderId="0" xfId="0" applyFont="1" applyFill="1" applyBorder="1" applyAlignment="1">
      <alignment horizontal="left"/>
    </xf>
    <xf numFmtId="0" fontId="13" fillId="0" borderId="0" xfId="0" applyFont="1" applyFill="1" applyBorder="1" applyAlignment="1">
      <alignment horizontal="left"/>
    </xf>
    <xf numFmtId="0" fontId="15" fillId="2" borderId="0" xfId="0" applyFont="1" applyFill="1" applyBorder="1"/>
    <xf numFmtId="0" fontId="12" fillId="0" borderId="0" xfId="0" applyFont="1" applyFill="1" applyBorder="1" applyAlignment="1"/>
    <xf numFmtId="0" fontId="11" fillId="0" borderId="2" xfId="0"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0" fontId="11" fillId="0" borderId="0" xfId="0" applyFont="1" applyFill="1" applyBorder="1" applyAlignment="1">
      <alignment horizontal="left" vertical="center" wrapText="1" indent="1"/>
    </xf>
    <xf numFmtId="3" fontId="11" fillId="0" borderId="0" xfId="0" applyNumberFormat="1" applyFont="1" applyFill="1" applyBorder="1" applyAlignment="1">
      <alignment horizontal="right" vertical="center"/>
    </xf>
    <xf numFmtId="0" fontId="11" fillId="0" borderId="3" xfId="0" applyFont="1" applyFill="1" applyBorder="1" applyAlignment="1">
      <alignment horizontal="left" indent="1"/>
    </xf>
    <xf numFmtId="3" fontId="11" fillId="0" borderId="3" xfId="0" applyNumberFormat="1" applyFont="1" applyFill="1" applyBorder="1" applyAlignment="1">
      <alignment horizontal="right" vertical="center"/>
    </xf>
    <xf numFmtId="0" fontId="13" fillId="0" borderId="0" xfId="0" applyFont="1"/>
    <xf numFmtId="0" fontId="13" fillId="0" borderId="0" xfId="0" quotePrefix="1" applyFont="1"/>
    <xf numFmtId="0" fontId="14" fillId="0" borderId="0" xfId="0" applyFont="1" applyFill="1" applyBorder="1" applyAlignment="1">
      <alignment vertical="center" wrapText="1"/>
    </xf>
    <xf numFmtId="0" fontId="14" fillId="0" borderId="0" xfId="0" applyFont="1" applyFill="1" applyBorder="1"/>
    <xf numFmtId="0" fontId="6" fillId="2" borderId="0" xfId="0" applyNumberFormat="1" applyFont="1" applyFill="1" applyBorder="1" applyAlignment="1" applyProtection="1">
      <alignment horizontal="left" vertical="center"/>
    </xf>
    <xf numFmtId="0" fontId="0" fillId="0" borderId="7" xfId="0" applyBorder="1"/>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3" fontId="14" fillId="0" borderId="0" xfId="0" applyNumberFormat="1" applyFont="1" applyFill="1" applyBorder="1" applyAlignment="1">
      <alignment horizontal="center" vertical="center"/>
    </xf>
    <xf numFmtId="0" fontId="14" fillId="0" borderId="3" xfId="0" applyFont="1" applyFill="1" applyBorder="1" applyAlignment="1">
      <alignment horizontal="center" vertical="center"/>
    </xf>
    <xf numFmtId="0" fontId="14"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3" fontId="11" fillId="0" borderId="3" xfId="0" applyNumberFormat="1" applyFont="1" applyFill="1" applyBorder="1" applyAlignment="1">
      <alignment horizontal="center" vertical="center"/>
    </xf>
    <xf numFmtId="0" fontId="11" fillId="0" borderId="0" xfId="0" applyFont="1" applyFill="1" applyBorder="1" applyAlignment="1">
      <alignment horizontal="left" vertical="center" wrapText="1"/>
    </xf>
    <xf numFmtId="0" fontId="14" fillId="0" borderId="0" xfId="0" applyFont="1" applyFill="1" applyBorder="1" applyAlignment="1">
      <alignment horizontal="center"/>
    </xf>
    <xf numFmtId="3" fontId="11" fillId="0" borderId="0" xfId="0" applyNumberFormat="1" applyFont="1" applyFill="1" applyBorder="1" applyAlignment="1">
      <alignment horizontal="center" vertical="center"/>
    </xf>
    <xf numFmtId="0" fontId="11" fillId="0" borderId="0" xfId="0" applyFont="1" applyFill="1" applyBorder="1" applyAlignment="1">
      <alignment horizontal="center" vertical="center" wrapText="1"/>
    </xf>
    <xf numFmtId="10" fontId="14" fillId="0" borderId="0" xfId="1" applyNumberFormat="1" applyFont="1" applyFill="1" applyBorder="1" applyAlignment="1">
      <alignment horizontal="center" vertical="center"/>
    </xf>
    <xf numFmtId="0" fontId="12" fillId="0" borderId="1" xfId="0" applyFont="1" applyBorder="1" applyAlignment="1">
      <alignment vertical="center"/>
    </xf>
    <xf numFmtId="14" fontId="12" fillId="0" borderId="1" xfId="0" applyNumberFormat="1" applyFont="1" applyBorder="1" applyAlignment="1">
      <alignment horizontal="center" vertical="center"/>
    </xf>
    <xf numFmtId="0" fontId="14" fillId="0" borderId="0" xfId="0" applyFont="1" applyFill="1" applyBorder="1" applyAlignment="1">
      <alignment horizontal="justify" vertical="center" wrapText="1"/>
    </xf>
    <xf numFmtId="0" fontId="11" fillId="0" borderId="4" xfId="0" applyFont="1" applyFill="1" applyBorder="1" applyAlignment="1">
      <alignment vertical="center" wrapText="1"/>
    </xf>
    <xf numFmtId="0" fontId="11" fillId="0" borderId="4" xfId="0" applyFont="1" applyFill="1" applyBorder="1" applyAlignment="1">
      <alignment horizontal="center"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8"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14" fontId="11" fillId="0" borderId="10" xfId="0" applyNumberFormat="1" applyFont="1" applyFill="1" applyBorder="1" applyAlignment="1">
      <alignment horizontal="center" vertical="center" wrapText="1"/>
    </xf>
    <xf numFmtId="0" fontId="11" fillId="0" borderId="4" xfId="0" applyFont="1" applyFill="1" applyBorder="1" applyAlignment="1">
      <alignment horizontal="justify" vertical="center" wrapText="1"/>
    </xf>
    <xf numFmtId="3" fontId="11" fillId="0" borderId="4" xfId="0" applyNumberFormat="1" applyFont="1" applyFill="1" applyBorder="1" applyAlignment="1">
      <alignment horizontal="center" vertical="center"/>
    </xf>
    <xf numFmtId="0" fontId="14" fillId="0" borderId="4" xfId="0" applyFont="1" applyFill="1" applyBorder="1" applyAlignment="1">
      <alignment horizontal="justify" vertical="center" wrapText="1"/>
    </xf>
    <xf numFmtId="3" fontId="14" fillId="0" borderId="4" xfId="0" applyNumberFormat="1" applyFont="1" applyFill="1" applyBorder="1" applyAlignment="1">
      <alignment horizontal="center" vertical="center"/>
    </xf>
    <xf numFmtId="10" fontId="11" fillId="0" borderId="0" xfId="1" applyNumberFormat="1" applyFont="1" applyFill="1" applyBorder="1" applyAlignment="1">
      <alignment horizontal="center" vertical="center"/>
    </xf>
    <xf numFmtId="0" fontId="0" fillId="0" borderId="0" xfId="0" applyFill="1"/>
    <xf numFmtId="0" fontId="13" fillId="0" borderId="5" xfId="0" applyFont="1" applyBorder="1"/>
    <xf numFmtId="0" fontId="13" fillId="0" borderId="0" xfId="0" applyFont="1" applyBorder="1" applyAlignment="1">
      <alignment horizontal="center" vertical="center"/>
    </xf>
    <xf numFmtId="9" fontId="13" fillId="0" borderId="7" xfId="1" applyFont="1" applyFill="1" applyBorder="1" applyAlignment="1">
      <alignment horizontal="center" vertical="center"/>
    </xf>
    <xf numFmtId="0" fontId="6" fillId="2" borderId="0" xfId="0" applyNumberFormat="1" applyFont="1" applyFill="1" applyBorder="1" applyAlignment="1" applyProtection="1">
      <alignment vertical="center"/>
    </xf>
    <xf numFmtId="0" fontId="0" fillId="0" borderId="6" xfId="0" applyBorder="1"/>
    <xf numFmtId="0" fontId="13" fillId="0" borderId="6" xfId="0" applyFont="1" applyBorder="1" applyAlignment="1">
      <alignment horizontal="center"/>
    </xf>
    <xf numFmtId="0" fontId="13" fillId="0" borderId="0" xfId="0" applyFont="1" applyBorder="1" applyAlignment="1">
      <alignment horizontal="center"/>
    </xf>
    <xf numFmtId="0" fontId="13" fillId="0" borderId="7" xfId="0" applyFont="1" applyBorder="1" applyAlignment="1">
      <alignment horizontal="center"/>
    </xf>
    <xf numFmtId="0" fontId="11" fillId="0" borderId="6" xfId="0" applyFont="1" applyFill="1" applyBorder="1" applyAlignment="1">
      <alignment horizontal="center" vertical="center" wrapText="1"/>
    </xf>
    <xf numFmtId="10" fontId="14" fillId="0" borderId="7" xfId="1" applyNumberFormat="1" applyFont="1" applyFill="1" applyBorder="1" applyAlignment="1">
      <alignment horizontal="right" vertical="center"/>
    </xf>
    <xf numFmtId="0" fontId="13" fillId="0" borderId="0" xfId="0" applyFont="1" applyAlignment="1">
      <alignment horizontal="center" vertical="center"/>
    </xf>
    <xf numFmtId="0" fontId="13" fillId="0" borderId="7" xfId="0" applyFont="1" applyBorder="1" applyAlignment="1">
      <alignment horizontal="center" vertical="center"/>
    </xf>
    <xf numFmtId="14" fontId="12" fillId="0" borderId="2" xfId="0" applyNumberFormat="1" applyFont="1" applyBorder="1" applyAlignment="1">
      <alignment horizontal="center"/>
    </xf>
    <xf numFmtId="0" fontId="13" fillId="0" borderId="8" xfId="0" applyFont="1" applyBorder="1" applyAlignment="1">
      <alignment horizontal="center" vertical="center"/>
    </xf>
    <xf numFmtId="0" fontId="12" fillId="3" borderId="7" xfId="0" applyFont="1" applyFill="1" applyBorder="1" applyAlignment="1">
      <alignment vertical="top" wrapText="1"/>
    </xf>
    <xf numFmtId="0" fontId="12" fillId="3" borderId="8" xfId="0" applyFont="1" applyFill="1" applyBorder="1" applyAlignment="1">
      <alignment vertical="top" wrapText="1"/>
    </xf>
    <xf numFmtId="3" fontId="13" fillId="0" borderId="8" xfId="0" applyNumberFormat="1" applyFont="1" applyFill="1" applyBorder="1" applyAlignment="1">
      <alignment horizontal="center" vertical="center"/>
    </xf>
    <xf numFmtId="3" fontId="13" fillId="3" borderId="8" xfId="0" applyNumberFormat="1" applyFont="1" applyFill="1" applyBorder="1" applyAlignment="1">
      <alignment vertical="center"/>
    </xf>
    <xf numFmtId="0" fontId="13" fillId="0" borderId="0" xfId="0" applyFont="1" applyFill="1" applyBorder="1" applyAlignment="1">
      <alignment horizontal="left" wrapText="1" indent="2"/>
    </xf>
    <xf numFmtId="0" fontId="21" fillId="2" borderId="0" xfId="4" applyNumberFormat="1" applyFill="1" applyBorder="1" applyAlignment="1" applyProtection="1">
      <alignment vertical="center"/>
    </xf>
    <xf numFmtId="0" fontId="14" fillId="0" borderId="0" xfId="0" applyFont="1"/>
    <xf numFmtId="0" fontId="14" fillId="0" borderId="3" xfId="0" applyFont="1" applyFill="1" applyBorder="1" applyAlignment="1">
      <alignment horizontal="left" vertical="center" wrapText="1" indent="2"/>
    </xf>
    <xf numFmtId="3" fontId="23" fillId="0" borderId="0" xfId="0" applyNumberFormat="1" applyFont="1" applyFill="1" applyBorder="1" applyAlignment="1">
      <alignment horizontal="center" vertical="center"/>
    </xf>
    <xf numFmtId="0" fontId="11" fillId="0" borderId="0" xfId="0" applyFont="1" applyFill="1" applyBorder="1" applyAlignment="1">
      <alignment horizontal="left" wrapText="1"/>
    </xf>
    <xf numFmtId="10" fontId="14" fillId="0" borderId="3" xfId="1"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3" fontId="23" fillId="0" borderId="0" xfId="0" applyNumberFormat="1" applyFont="1" applyFill="1" applyBorder="1" applyAlignment="1">
      <alignment horizontal="center" vertical="center" wrapText="1"/>
    </xf>
    <xf numFmtId="10" fontId="7" fillId="0" borderId="0" xfId="1" applyNumberFormat="1" applyFont="1" applyFill="1" applyBorder="1" applyAlignment="1">
      <alignment horizontal="center" vertical="center" wrapText="1"/>
    </xf>
    <xf numFmtId="10" fontId="14" fillId="0" borderId="0" xfId="1" applyNumberFormat="1" applyFont="1" applyFill="1" applyBorder="1" applyAlignment="1">
      <alignment horizontal="center" vertical="center" wrapText="1"/>
    </xf>
    <xf numFmtId="0" fontId="7" fillId="0" borderId="0" xfId="0" applyFont="1" applyFill="1" applyBorder="1" applyAlignment="1">
      <alignment horizontal="left" vertical="center" wrapText="1" indent="2"/>
    </xf>
    <xf numFmtId="0" fontId="14" fillId="0" borderId="0" xfId="0" applyFont="1" applyFill="1" applyBorder="1" applyAlignment="1">
      <alignment horizontal="left" vertical="center" wrapText="1" indent="3"/>
    </xf>
    <xf numFmtId="0" fontId="13" fillId="0" borderId="0" xfId="0" applyFont="1" applyFill="1" applyBorder="1" applyAlignment="1">
      <alignment horizontal="left" indent="3"/>
    </xf>
    <xf numFmtId="0" fontId="14" fillId="0" borderId="7" xfId="0" applyFont="1" applyFill="1" applyBorder="1" applyAlignment="1">
      <alignment horizontal="left" vertical="center" wrapText="1" indent="2"/>
    </xf>
    <xf numFmtId="0" fontId="24" fillId="0" borderId="0" xfId="0" applyFont="1" applyFill="1" applyBorder="1"/>
    <xf numFmtId="0" fontId="0" fillId="2" borderId="0" xfId="0" applyFill="1"/>
    <xf numFmtId="0" fontId="25" fillId="2" borderId="0" xfId="0" applyFont="1" applyFill="1" applyBorder="1"/>
    <xf numFmtId="0" fontId="12" fillId="0" borderId="0" xfId="0" applyFont="1" applyFill="1" applyAlignment="1">
      <alignment horizontal="left"/>
    </xf>
    <xf numFmtId="0" fontId="12" fillId="2" borderId="0" xfId="0" applyFont="1" applyFill="1" applyAlignment="1">
      <alignment horizontal="left"/>
    </xf>
    <xf numFmtId="0" fontId="13" fillId="0" borderId="0" xfId="0" applyFont="1" applyFill="1"/>
    <xf numFmtId="0" fontId="13" fillId="2" borderId="0" xfId="0" applyFont="1" applyFill="1"/>
    <xf numFmtId="0" fontId="12" fillId="0" borderId="0" xfId="0" applyFont="1" applyAlignment="1">
      <alignment horizontal="left"/>
    </xf>
    <xf numFmtId="14" fontId="13" fillId="0" borderId="0" xfId="0" applyNumberFormat="1" applyFont="1" applyFill="1" applyAlignment="1">
      <alignment horizontal="right"/>
    </xf>
    <xf numFmtId="0" fontId="13" fillId="0" borderId="0" xfId="0" applyFont="1" applyAlignment="1">
      <alignment horizontal="right"/>
    </xf>
    <xf numFmtId="0" fontId="14" fillId="0" borderId="0" xfId="4" applyFont="1" applyFill="1" applyBorder="1"/>
    <xf numFmtId="0" fontId="26" fillId="0" borderId="0" xfId="0" applyFont="1" applyFill="1" applyAlignment="1"/>
    <xf numFmtId="0" fontId="12" fillId="0" borderId="0" xfId="0" applyFont="1" applyFill="1" applyAlignment="1"/>
    <xf numFmtId="0" fontId="26" fillId="0" borderId="6" xfId="0" applyFont="1" applyFill="1" applyBorder="1" applyAlignment="1"/>
    <xf numFmtId="0" fontId="14" fillId="2" borderId="0" xfId="0" applyFont="1" applyFill="1" applyBorder="1" applyAlignment="1">
      <alignment horizontal="center"/>
    </xf>
    <xf numFmtId="0" fontId="14" fillId="2" borderId="0" xfId="0" applyFont="1" applyFill="1" applyBorder="1"/>
    <xf numFmtId="0" fontId="14" fillId="0" borderId="0" xfId="4" applyFont="1" applyFill="1" applyBorder="1" applyAlignment="1">
      <alignment horizontal="left"/>
    </xf>
    <xf numFmtId="0" fontId="14" fillId="0" borderId="7" xfId="4" applyFont="1" applyFill="1" applyBorder="1"/>
    <xf numFmtId="3" fontId="11" fillId="0" borderId="8" xfId="0" applyNumberFormat="1" applyFont="1" applyFill="1" applyBorder="1" applyAlignment="1">
      <alignment horizontal="center" vertical="center"/>
    </xf>
    <xf numFmtId="0" fontId="14" fillId="0" borderId="4" xfId="0" applyFont="1" applyFill="1" applyBorder="1" applyAlignment="1">
      <alignment horizontal="center" vertical="center"/>
    </xf>
    <xf numFmtId="3" fontId="14" fillId="0" borderId="8" xfId="0" applyNumberFormat="1" applyFont="1" applyFill="1" applyBorder="1" applyAlignment="1">
      <alignment horizontal="center" vertical="center"/>
    </xf>
    <xf numFmtId="0" fontId="14" fillId="0" borderId="8" xfId="0" applyFont="1" applyFill="1" applyBorder="1" applyAlignment="1">
      <alignment horizontal="justify" vertical="center" wrapText="1"/>
    </xf>
    <xf numFmtId="0" fontId="12" fillId="0" borderId="6" xfId="0" applyFont="1" applyFill="1" applyBorder="1" applyAlignment="1"/>
    <xf numFmtId="0" fontId="11" fillId="0" borderId="2" xfId="0" applyFont="1" applyFill="1" applyBorder="1" applyAlignment="1">
      <alignment horizontal="left" wrapText="1"/>
    </xf>
    <xf numFmtId="10" fontId="0" fillId="0" borderId="0" xfId="0" applyNumberFormat="1"/>
    <xf numFmtId="3" fontId="0" fillId="0" borderId="0" xfId="0" applyNumberFormat="1"/>
    <xf numFmtId="10" fontId="11" fillId="0" borderId="0" xfId="8" applyNumberFormat="1" applyFont="1" applyFill="1" applyBorder="1" applyAlignment="1">
      <alignment horizontal="center" vertical="center"/>
    </xf>
    <xf numFmtId="10" fontId="14" fillId="0" borderId="0" xfId="0" applyNumberFormat="1" applyFont="1" applyFill="1" applyBorder="1" applyAlignment="1">
      <alignment horizontal="center" vertical="center"/>
    </xf>
    <xf numFmtId="43" fontId="0" fillId="0" borderId="0" xfId="12" applyFont="1"/>
    <xf numFmtId="9" fontId="0" fillId="0" borderId="0" xfId="0" applyNumberFormat="1"/>
    <xf numFmtId="10" fontId="13" fillId="0" borderId="0" xfId="1" applyNumberFormat="1" applyFont="1" applyFill="1" applyBorder="1" applyAlignment="1">
      <alignment horizontal="right"/>
    </xf>
    <xf numFmtId="165" fontId="11" fillId="0" borderId="0" xfId="2" applyNumberFormat="1" applyFont="1" applyBorder="1" applyAlignment="1">
      <alignment horizontal="center" vertical="center"/>
    </xf>
    <xf numFmtId="9" fontId="11" fillId="0" borderId="0" xfId="2" applyNumberFormat="1" applyFont="1" applyBorder="1" applyAlignment="1">
      <alignment horizontal="center" vertical="center"/>
    </xf>
    <xf numFmtId="0" fontId="14" fillId="0" borderId="7" xfId="0" applyFont="1" applyFill="1" applyBorder="1" applyAlignment="1">
      <alignment horizontal="justify" vertical="center" wrapText="1"/>
    </xf>
    <xf numFmtId="14" fontId="11" fillId="0" borderId="7" xfId="0" applyNumberFormat="1" applyFont="1" applyFill="1" applyBorder="1" applyAlignment="1">
      <alignment horizontal="center" vertical="center"/>
    </xf>
    <xf numFmtId="0" fontId="7" fillId="0" borderId="0" xfId="0" applyNumberFormat="1" applyFont="1" applyFill="1" applyAlignment="1">
      <alignment horizontal="left" vertical="center" wrapText="1"/>
    </xf>
    <xf numFmtId="0" fontId="12" fillId="0" borderId="0" xfId="0" applyFont="1" applyFill="1" applyBorder="1" applyAlignment="1">
      <alignment horizontal="left"/>
    </xf>
    <xf numFmtId="0" fontId="12" fillId="0" borderId="0" xfId="0" applyFont="1" applyFill="1" applyBorder="1" applyAlignment="1">
      <alignment horizontal="left" wrapText="1"/>
    </xf>
    <xf numFmtId="3" fontId="13" fillId="0" borderId="0" xfId="0" applyNumberFormat="1" applyFont="1"/>
    <xf numFmtId="10" fontId="23" fillId="0" borderId="0" xfId="1" applyNumberFormat="1" applyFont="1" applyFill="1" applyBorder="1" applyAlignment="1">
      <alignment horizontal="center" vertical="center" wrapText="1"/>
    </xf>
    <xf numFmtId="167" fontId="0" fillId="0" borderId="0" xfId="0" applyNumberFormat="1"/>
    <xf numFmtId="165" fontId="11" fillId="0" borderId="0" xfId="2" applyNumberFormat="1" applyFont="1" applyFill="1" applyBorder="1" applyAlignment="1">
      <alignment horizontal="center" vertical="center"/>
    </xf>
    <xf numFmtId="9" fontId="11" fillId="0" borderId="0" xfId="2"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horizontal="center"/>
    </xf>
    <xf numFmtId="165" fontId="0" fillId="0" borderId="0" xfId="1" applyNumberFormat="1" applyFont="1"/>
    <xf numFmtId="165" fontId="0" fillId="0" borderId="0" xfId="0" applyNumberFormat="1"/>
    <xf numFmtId="10" fontId="11" fillId="0" borderId="4" xfId="1" applyNumberFormat="1" applyFont="1" applyFill="1" applyBorder="1" applyAlignment="1">
      <alignment horizontal="center" vertical="center"/>
    </xf>
    <xf numFmtId="10" fontId="0" fillId="0" borderId="0" xfId="1" applyNumberFormat="1" applyFont="1"/>
    <xf numFmtId="0" fontId="12" fillId="0" borderId="0" xfId="0" applyFont="1" applyFill="1" applyBorder="1" applyAlignment="1">
      <alignment horizontal="left" wrapText="1"/>
    </xf>
    <xf numFmtId="0" fontId="12" fillId="0" borderId="0" xfId="0" applyFont="1" applyFill="1" applyBorder="1" applyAlignment="1">
      <alignment horizontal="left"/>
    </xf>
    <xf numFmtId="0" fontId="13" fillId="0" borderId="0" xfId="0" applyFont="1" applyAlignment="1">
      <alignment horizontal="left" wrapText="1"/>
    </xf>
    <xf numFmtId="0" fontId="12" fillId="0" borderId="11" xfId="0" applyFont="1" applyBorder="1" applyAlignment="1">
      <alignment horizontal="center" vertical="center"/>
    </xf>
    <xf numFmtId="0" fontId="6" fillId="2" borderId="0" xfId="0" applyFont="1" applyFill="1" applyAlignment="1">
      <alignment horizontal="left" vertical="center"/>
    </xf>
    <xf numFmtId="0" fontId="15" fillId="2" borderId="0" xfId="0" applyFont="1" applyFill="1"/>
    <xf numFmtId="164" fontId="9" fillId="0" borderId="0" xfId="0" applyNumberFormat="1" applyFont="1" applyAlignment="1">
      <alignment horizontal="left" vertical="center"/>
    </xf>
    <xf numFmtId="0" fontId="10" fillId="0" borderId="0" xfId="0" applyFont="1" applyAlignment="1">
      <alignment horizontal="center" vertical="center" wrapText="1"/>
    </xf>
    <xf numFmtId="0" fontId="12" fillId="0" borderId="6" xfId="0" applyFont="1" applyBorder="1" applyAlignment="1">
      <alignment horizontal="center" vertical="center" wrapText="1"/>
    </xf>
    <xf numFmtId="0" fontId="11" fillId="0" borderId="6" xfId="0" applyFont="1" applyBorder="1" applyAlignment="1">
      <alignment horizontal="left" vertical="center" wrapText="1"/>
    </xf>
    <xf numFmtId="14" fontId="12" fillId="0" borderId="6" xfId="0" applyNumberFormat="1" applyFont="1" applyBorder="1" applyAlignment="1">
      <alignment horizontal="center" vertical="center"/>
    </xf>
    <xf numFmtId="0" fontId="13" fillId="0" borderId="8" xfId="0" applyFont="1" applyBorder="1" applyAlignment="1">
      <alignment horizontal="center" vertical="center" wrapText="1"/>
    </xf>
    <xf numFmtId="0" fontId="13" fillId="0" borderId="8" xfId="0" applyFont="1" applyBorder="1" applyAlignment="1">
      <alignment vertical="center" wrapText="1"/>
    </xf>
    <xf numFmtId="0" fontId="11" fillId="0" borderId="0" xfId="0" applyFont="1" applyAlignment="1">
      <alignment vertical="center" wrapText="1"/>
    </xf>
    <xf numFmtId="0" fontId="13" fillId="0" borderId="8" xfId="0" applyFont="1" applyBorder="1" applyAlignment="1">
      <alignment horizontal="left" vertical="center" wrapText="1"/>
    </xf>
    <xf numFmtId="3" fontId="13" fillId="0" borderId="8" xfId="0" applyNumberFormat="1" applyFont="1" applyBorder="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left" vertical="center" wrapText="1"/>
    </xf>
    <xf numFmtId="3" fontId="13" fillId="0" borderId="0" xfId="0" applyNumberFormat="1" applyFont="1" applyAlignment="1">
      <alignment horizontal="center" vertical="center"/>
    </xf>
    <xf numFmtId="0" fontId="14" fillId="0" borderId="0" xfId="0" applyFont="1" applyAlignment="1">
      <alignment horizontal="center" vertical="center" wrapText="1"/>
    </xf>
    <xf numFmtId="0" fontId="18" fillId="0" borderId="0" xfId="0" applyFont="1" applyAlignment="1">
      <alignment horizontal="left" indent="1"/>
    </xf>
    <xf numFmtId="3" fontId="14" fillId="0" borderId="0" xfId="0" applyNumberFormat="1" applyFont="1" applyAlignment="1">
      <alignment horizontal="center" vertical="center"/>
    </xf>
    <xf numFmtId="0" fontId="19" fillId="0" borderId="0" xfId="0" applyFont="1" applyAlignment="1">
      <alignment horizontal="left" vertical="center" wrapText="1" indent="1"/>
    </xf>
    <xf numFmtId="0" fontId="19" fillId="0" borderId="0" xfId="0" applyFont="1" applyAlignment="1">
      <alignment horizontal="left" wrapText="1" indent="1"/>
    </xf>
    <xf numFmtId="3" fontId="13" fillId="3" borderId="0" xfId="0" applyNumberFormat="1" applyFont="1" applyFill="1" applyAlignment="1">
      <alignment vertical="center"/>
    </xf>
    <xf numFmtId="0" fontId="19" fillId="0" borderId="0" xfId="0" applyFont="1" applyAlignment="1">
      <alignment horizontal="left" indent="1"/>
    </xf>
    <xf numFmtId="0" fontId="12" fillId="0" borderId="8" xfId="0" applyFont="1" applyBorder="1" applyAlignment="1">
      <alignment vertical="center" wrapText="1"/>
    </xf>
    <xf numFmtId="0" fontId="13" fillId="0" borderId="0" xfId="0" applyFont="1" applyAlignment="1">
      <alignment vertical="center" wrapText="1"/>
    </xf>
    <xf numFmtId="0" fontId="12" fillId="0" borderId="0" xfId="0" applyFont="1" applyAlignment="1">
      <alignment vertical="center" wrapText="1"/>
    </xf>
    <xf numFmtId="0" fontId="13" fillId="0" borderId="8" xfId="0" applyFont="1" applyBorder="1" applyAlignment="1">
      <alignment horizontal="left" wrapText="1"/>
    </xf>
    <xf numFmtId="0" fontId="12" fillId="0" borderId="0" xfId="0" applyFont="1" applyAlignment="1">
      <alignment horizontal="left" vertical="top" wrapText="1"/>
    </xf>
    <xf numFmtId="0" fontId="12" fillId="3" borderId="0" xfId="0" applyFont="1" applyFill="1" applyAlignment="1">
      <alignment vertical="top" wrapText="1"/>
    </xf>
    <xf numFmtId="0" fontId="12" fillId="0" borderId="0" xfId="0" applyFont="1" applyAlignment="1">
      <alignment horizontal="left" vertical="center" wrapText="1"/>
    </xf>
    <xf numFmtId="0" fontId="13" fillId="0" borderId="7" xfId="0" applyFont="1" applyBorder="1" applyAlignment="1">
      <alignment horizontal="center" vertical="center" wrapText="1"/>
    </xf>
    <xf numFmtId="0" fontId="12" fillId="0" borderId="7" xfId="0" applyFont="1" applyBorder="1" applyAlignment="1">
      <alignment horizontal="left" vertical="center" wrapText="1"/>
    </xf>
    <xf numFmtId="0" fontId="14" fillId="0" borderId="0" xfId="0" applyFont="1" applyAlignment="1">
      <alignment horizontal="justify" vertical="center" wrapText="1"/>
    </xf>
    <xf numFmtId="3" fontId="13" fillId="0" borderId="0" xfId="0" applyNumberFormat="1" applyFont="1" applyFill="1" applyAlignment="1">
      <alignment horizontal="center" vertical="center"/>
    </xf>
    <xf numFmtId="0" fontId="6" fillId="2" borderId="0" xfId="0" applyFont="1" applyFill="1" applyAlignment="1">
      <alignment vertical="center"/>
    </xf>
    <xf numFmtId="0" fontId="10" fillId="0" borderId="0" xfId="0" applyFont="1" applyAlignment="1">
      <alignment horizontal="right" wrapText="1"/>
    </xf>
    <xf numFmtId="0" fontId="11" fillId="0" borderId="3" xfId="0" applyFont="1" applyBorder="1" applyAlignment="1">
      <alignment horizontal="center" vertical="center" wrapText="1"/>
    </xf>
    <xf numFmtId="0" fontId="14" fillId="0" borderId="0" xfId="0" applyFont="1" applyAlignment="1">
      <alignment vertical="center" wrapText="1"/>
    </xf>
    <xf numFmtId="0" fontId="14" fillId="0" borderId="0" xfId="0" applyFont="1" applyAlignment="1">
      <alignment wrapText="1"/>
    </xf>
    <xf numFmtId="0" fontId="11" fillId="0" borderId="7" xfId="0" applyFont="1" applyBorder="1" applyAlignment="1">
      <alignment vertical="center" wrapText="1"/>
    </xf>
    <xf numFmtId="0" fontId="11" fillId="0" borderId="3" xfId="2" applyFont="1" applyBorder="1" applyAlignment="1">
      <alignment vertical="center" wrapText="1"/>
    </xf>
    <xf numFmtId="0" fontId="11" fillId="0" borderId="3" xfId="2" applyFont="1" applyBorder="1" applyAlignment="1">
      <alignment horizontal="center" vertical="center" wrapText="1"/>
    </xf>
    <xf numFmtId="0" fontId="11" fillId="0" borderId="14" xfId="2" applyFont="1" applyBorder="1" applyAlignment="1">
      <alignment horizontal="center" vertical="center" wrapText="1"/>
    </xf>
    <xf numFmtId="0" fontId="11" fillId="0" borderId="15" xfId="2" applyFont="1" applyBorder="1" applyAlignment="1">
      <alignment vertical="center" wrapText="1"/>
    </xf>
    <xf numFmtId="0" fontId="11" fillId="0" borderId="15" xfId="2" applyFont="1" applyBorder="1" applyAlignment="1">
      <alignment horizontal="center" vertical="center" wrapText="1"/>
    </xf>
    <xf numFmtId="0" fontId="11" fillId="0" borderId="2" xfId="2" applyFont="1" applyBorder="1" applyAlignment="1">
      <alignment horizontal="left" vertical="center" wrapText="1"/>
    </xf>
    <xf numFmtId="3" fontId="14" fillId="0" borderId="2" xfId="2" applyNumberFormat="1" applyFont="1" applyBorder="1" applyAlignment="1">
      <alignment horizontal="center" vertical="center"/>
    </xf>
    <xf numFmtId="3" fontId="14" fillId="0" borderId="16" xfId="2" applyNumberFormat="1" applyFont="1" applyBorder="1" applyAlignment="1">
      <alignment horizontal="center" vertical="center"/>
    </xf>
    <xf numFmtId="3" fontId="14" fillId="0" borderId="17" xfId="2" applyNumberFormat="1" applyFont="1" applyBorder="1" applyAlignment="1">
      <alignment horizontal="center" vertical="center"/>
    </xf>
    <xf numFmtId="0" fontId="18" fillId="0" borderId="0" xfId="2" applyFont="1" applyAlignment="1">
      <alignment horizontal="left" vertical="center" wrapText="1" indent="1"/>
    </xf>
    <xf numFmtId="3" fontId="14" fillId="0" borderId="0" xfId="2" applyNumberFormat="1" applyFont="1" applyAlignment="1">
      <alignment horizontal="center" vertical="center"/>
    </xf>
    <xf numFmtId="3" fontId="14" fillId="0" borderId="18" xfId="2" applyNumberFormat="1" applyFont="1" applyBorder="1" applyAlignment="1">
      <alignment horizontal="center" vertical="center"/>
    </xf>
    <xf numFmtId="3" fontId="14" fillId="0" borderId="19" xfId="2" applyNumberFormat="1" applyFont="1" applyBorder="1" applyAlignment="1">
      <alignment horizontal="center" vertical="center"/>
    </xf>
    <xf numFmtId="0" fontId="18" fillId="0" borderId="0" xfId="2" applyFont="1" applyAlignment="1">
      <alignment horizontal="left" vertical="center" wrapText="1" indent="2"/>
    </xf>
    <xf numFmtId="0" fontId="11" fillId="0" borderId="0" xfId="2" applyFont="1" applyAlignment="1">
      <alignment horizontal="left" vertical="center" wrapText="1"/>
    </xf>
    <xf numFmtId="3" fontId="14" fillId="3" borderId="0" xfId="2" applyNumberFormat="1" applyFont="1" applyFill="1" applyAlignment="1">
      <alignment horizontal="center"/>
    </xf>
    <xf numFmtId="0" fontId="11" fillId="0" borderId="3" xfId="2" applyFont="1" applyBorder="1" applyAlignment="1">
      <alignment horizontal="left" vertical="center" wrapText="1"/>
    </xf>
    <xf numFmtId="3" fontId="11" fillId="0" borderId="3" xfId="2" applyNumberFormat="1" applyFont="1" applyBorder="1" applyAlignment="1">
      <alignment horizontal="center"/>
    </xf>
    <xf numFmtId="3" fontId="11" fillId="0" borderId="14" xfId="2" applyNumberFormat="1" applyFont="1" applyBorder="1" applyAlignment="1">
      <alignment horizontal="center"/>
    </xf>
    <xf numFmtId="3" fontId="11" fillId="0" borderId="15" xfId="2" applyNumberFormat="1" applyFont="1" applyBorder="1" applyAlignment="1">
      <alignment horizontal="center"/>
    </xf>
    <xf numFmtId="14" fontId="11" fillId="0" borderId="1" xfId="0" applyNumberFormat="1" applyFont="1" applyBorder="1" applyAlignment="1">
      <alignment horizontal="center" vertical="center" wrapText="1"/>
    </xf>
    <xf numFmtId="0" fontId="11" fillId="0" borderId="0" xfId="0" applyFont="1" applyAlignment="1">
      <alignment horizontal="left" vertical="center" wrapText="1"/>
    </xf>
    <xf numFmtId="3" fontId="11" fillId="0" borderId="0" xfId="0" applyNumberFormat="1" applyFont="1" applyAlignment="1">
      <alignment horizontal="center" vertical="center"/>
    </xf>
    <xf numFmtId="0" fontId="11" fillId="0" borderId="3" xfId="0" applyFont="1" applyBorder="1" applyAlignment="1">
      <alignment vertical="center" wrapText="1"/>
    </xf>
    <xf numFmtId="3" fontId="11" fillId="0" borderId="3" xfId="0" applyNumberFormat="1" applyFont="1" applyBorder="1" applyAlignment="1">
      <alignment horizontal="center" vertical="center"/>
    </xf>
    <xf numFmtId="3" fontId="14" fillId="0" borderId="0" xfId="0" applyNumberFormat="1" applyFont="1" applyAlignment="1">
      <alignment horizontal="right" indent="1"/>
    </xf>
    <xf numFmtId="0" fontId="14" fillId="0" borderId="2" xfId="2" applyFont="1" applyBorder="1" applyAlignment="1">
      <alignment horizontal="left" vertical="center" wrapText="1"/>
    </xf>
    <xf numFmtId="0" fontId="14" fillId="0" borderId="0" xfId="2" applyFont="1" applyAlignment="1">
      <alignment horizontal="left" vertical="center" wrapText="1"/>
    </xf>
    <xf numFmtId="0" fontId="11" fillId="0" borderId="2" xfId="2" applyFont="1" applyBorder="1" applyAlignment="1">
      <alignment vertical="center" wrapText="1"/>
    </xf>
    <xf numFmtId="3" fontId="14" fillId="3" borderId="2" xfId="2" applyNumberFormat="1" applyFont="1" applyFill="1" applyBorder="1" applyAlignment="1">
      <alignment horizontal="center" vertical="center"/>
    </xf>
    <xf numFmtId="3" fontId="14" fillId="3" borderId="0" xfId="2" applyNumberFormat="1" applyFont="1" applyFill="1" applyAlignment="1">
      <alignment horizontal="center" vertical="center"/>
    </xf>
    <xf numFmtId="0" fontId="14" fillId="0" borderId="4" xfId="2" applyFont="1" applyBorder="1" applyAlignment="1">
      <alignment horizontal="left" vertical="center" wrapText="1"/>
    </xf>
    <xf numFmtId="3" fontId="14" fillId="0" borderId="4" xfId="2" applyNumberFormat="1" applyFont="1" applyBorder="1" applyAlignment="1">
      <alignment horizontal="center" vertical="center"/>
    </xf>
    <xf numFmtId="3" fontId="14" fillId="3" borderId="4" xfId="2" applyNumberFormat="1" applyFont="1" applyFill="1" applyBorder="1" applyAlignment="1">
      <alignment horizontal="center" vertical="center"/>
    </xf>
    <xf numFmtId="3" fontId="14" fillId="3" borderId="20" xfId="2" applyNumberFormat="1" applyFont="1" applyFill="1" applyBorder="1" applyAlignment="1">
      <alignment horizontal="center" vertical="center"/>
    </xf>
    <xf numFmtId="0" fontId="11" fillId="0" borderId="0" xfId="2" applyFont="1" applyAlignment="1">
      <alignment vertical="center" wrapText="1"/>
    </xf>
    <xf numFmtId="0" fontId="0" fillId="0" borderId="0" xfId="0" applyAlignment="1">
      <alignment horizontal="left"/>
    </xf>
    <xf numFmtId="0" fontId="12" fillId="0" borderId="1" xfId="2" applyFont="1" applyBorder="1" applyAlignment="1">
      <alignment horizontal="center" vertical="center" wrapText="1"/>
    </xf>
    <xf numFmtId="0" fontId="12" fillId="0" borderId="3" xfId="2" applyFont="1" applyBorder="1" applyAlignment="1">
      <alignment horizontal="center" vertical="center" wrapText="1"/>
    </xf>
    <xf numFmtId="0" fontId="13" fillId="0" borderId="2" xfId="2" applyFont="1" applyBorder="1" applyAlignment="1">
      <alignment vertical="center"/>
    </xf>
    <xf numFmtId="3" fontId="13" fillId="0" borderId="2" xfId="2" applyNumberFormat="1" applyFont="1" applyBorder="1" applyAlignment="1">
      <alignment horizontal="center" vertical="center"/>
    </xf>
    <xf numFmtId="0" fontId="13" fillId="0" borderId="0" xfId="2" applyFont="1" applyAlignment="1">
      <alignment vertical="center"/>
    </xf>
    <xf numFmtId="3" fontId="13" fillId="0" borderId="0" xfId="2" applyNumberFormat="1" applyFont="1" applyAlignment="1">
      <alignment horizontal="center" vertical="center"/>
    </xf>
    <xf numFmtId="0" fontId="19" fillId="0" borderId="0" xfId="2" applyFont="1" applyAlignment="1">
      <alignment horizontal="left" vertical="center" indent="2"/>
    </xf>
    <xf numFmtId="3" fontId="13" fillId="0" borderId="0" xfId="7" applyNumberFormat="1" applyFont="1" applyFill="1" applyBorder="1" applyAlignment="1">
      <alignment horizontal="center" vertical="center"/>
    </xf>
    <xf numFmtId="0" fontId="12" fillId="0" borderId="3" xfId="2" applyFont="1" applyBorder="1" applyAlignment="1">
      <alignment vertical="center"/>
    </xf>
    <xf numFmtId="3" fontId="12" fillId="0" borderId="3" xfId="7" applyNumberFormat="1" applyFont="1" applyFill="1" applyBorder="1" applyAlignment="1">
      <alignment horizontal="center" vertical="center"/>
    </xf>
    <xf numFmtId="0" fontId="13" fillId="0" borderId="6" xfId="0" quotePrefix="1" applyFont="1" applyBorder="1"/>
    <xf numFmtId="0" fontId="12" fillId="0" borderId="2" xfId="2" applyFont="1" applyBorder="1" applyAlignment="1">
      <alignment horizontal="center" vertical="center"/>
    </xf>
    <xf numFmtId="0" fontId="12" fillId="0" borderId="3" xfId="2" applyFont="1" applyBorder="1" applyAlignment="1">
      <alignment horizontal="left" vertical="center"/>
    </xf>
    <xf numFmtId="0" fontId="13" fillId="0" borderId="6" xfId="0" applyFont="1" applyBorder="1" applyAlignment="1">
      <alignment vertical="center"/>
    </xf>
    <xf numFmtId="3" fontId="13" fillId="0" borderId="0" xfId="2" applyNumberFormat="1" applyFont="1" applyAlignment="1">
      <alignment horizontal="center" vertical="center" wrapText="1"/>
    </xf>
    <xf numFmtId="3" fontId="13" fillId="3" borderId="0" xfId="2" applyNumberFormat="1" applyFont="1" applyFill="1" applyAlignment="1">
      <alignment horizontal="center" vertical="center"/>
    </xf>
    <xf numFmtId="168" fontId="13" fillId="0" borderId="0" xfId="2" applyNumberFormat="1" applyFont="1" applyAlignment="1">
      <alignment horizontal="center" vertical="center"/>
    </xf>
    <xf numFmtId="0" fontId="13" fillId="0" borderId="0" xfId="0" applyFont="1" applyAlignment="1">
      <alignment vertical="center"/>
    </xf>
    <xf numFmtId="0" fontId="13" fillId="0" borderId="0" xfId="2" applyFont="1" applyAlignment="1">
      <alignment vertical="center" wrapText="1"/>
    </xf>
    <xf numFmtId="3" fontId="13" fillId="3" borderId="0" xfId="2" applyNumberFormat="1" applyFont="1" applyFill="1" applyAlignment="1">
      <alignment horizontal="center" vertical="center" wrapText="1"/>
    </xf>
    <xf numFmtId="0" fontId="19" fillId="0" borderId="0" xfId="2" applyFont="1" applyAlignment="1">
      <alignment horizontal="left" vertical="center" wrapText="1" indent="2"/>
    </xf>
    <xf numFmtId="3" fontId="12" fillId="3" borderId="3" xfId="2" applyNumberFormat="1" applyFont="1" applyFill="1" applyBorder="1" applyAlignment="1">
      <alignment horizontal="center" vertical="center"/>
    </xf>
    <xf numFmtId="3" fontId="12" fillId="0" borderId="3" xfId="2" applyNumberFormat="1" applyFont="1" applyBorder="1" applyAlignment="1">
      <alignment horizontal="center" vertical="center"/>
    </xf>
    <xf numFmtId="0" fontId="12" fillId="0" borderId="2" xfId="2" applyFont="1" applyBorder="1" applyAlignment="1">
      <alignment horizontal="center"/>
    </xf>
    <xf numFmtId="0" fontId="12" fillId="0" borderId="3" xfId="2" applyFont="1" applyBorder="1" applyAlignment="1">
      <alignment horizontal="left"/>
    </xf>
    <xf numFmtId="0" fontId="13" fillId="0" borderId="6" xfId="0" applyFont="1" applyBorder="1" applyAlignment="1">
      <alignment horizontal="center" vertical="center"/>
    </xf>
    <xf numFmtId="0" fontId="13" fillId="0" borderId="0" xfId="2" applyFont="1"/>
    <xf numFmtId="0" fontId="13" fillId="0" borderId="0" xfId="2" applyFont="1" applyAlignment="1">
      <alignment horizontal="left" indent="2"/>
    </xf>
    <xf numFmtId="3" fontId="13" fillId="0" borderId="0" xfId="2" applyNumberFormat="1" applyFont="1" applyAlignment="1">
      <alignment horizontal="center" wrapText="1"/>
    </xf>
    <xf numFmtId="0" fontId="13" fillId="0" borderId="0" xfId="2" applyFont="1" applyAlignment="1">
      <alignment wrapText="1"/>
    </xf>
    <xf numFmtId="3" fontId="13" fillId="0" borderId="0" xfId="2" applyNumberFormat="1" applyFont="1" applyAlignment="1">
      <alignment horizontal="center"/>
    </xf>
    <xf numFmtId="0" fontId="13" fillId="0" borderId="0" xfId="2" applyFont="1" applyAlignment="1">
      <alignment horizontal="left" vertical="center" wrapText="1"/>
    </xf>
    <xf numFmtId="0" fontId="12" fillId="0" borderId="3" xfId="2" applyFont="1" applyBorder="1" applyAlignment="1">
      <alignment horizontal="left" vertical="center" wrapText="1"/>
    </xf>
    <xf numFmtId="3" fontId="12" fillId="0" borderId="3" xfId="2" applyNumberFormat="1" applyFont="1" applyBorder="1" applyAlignment="1">
      <alignment horizontal="center"/>
    </xf>
    <xf numFmtId="3" fontId="29" fillId="0" borderId="0" xfId="0" applyNumberFormat="1" applyFont="1" applyAlignment="1">
      <alignment horizontal="right"/>
    </xf>
    <xf numFmtId="169" fontId="29" fillId="0" borderId="0" xfId="0" applyNumberFormat="1" applyFont="1" applyAlignment="1">
      <alignment horizontal="right"/>
    </xf>
    <xf numFmtId="0" fontId="12" fillId="0" borderId="2" xfId="2" applyFont="1" applyBorder="1" applyAlignment="1">
      <alignment horizontal="left" vertical="center"/>
    </xf>
    <xf numFmtId="9" fontId="12" fillId="0" borderId="3" xfId="2" applyNumberFormat="1" applyFont="1" applyBorder="1" applyAlignment="1">
      <alignment horizontal="center"/>
    </xf>
    <xf numFmtId="0" fontId="12" fillId="0" borderId="3" xfId="2" applyFont="1" applyBorder="1" applyAlignment="1">
      <alignment horizontal="center"/>
    </xf>
    <xf numFmtId="3" fontId="12" fillId="0" borderId="0" xfId="2" applyNumberFormat="1" applyFont="1" applyAlignment="1">
      <alignment horizontal="center" vertical="center"/>
    </xf>
    <xf numFmtId="0" fontId="12" fillId="0" borderId="3" xfId="2" applyFont="1" applyBorder="1"/>
    <xf numFmtId="0" fontId="14" fillId="0" borderId="0" xfId="2" applyFont="1" applyAlignment="1">
      <alignment horizontal="left" vertical="center" wrapText="1" indent="1"/>
    </xf>
    <xf numFmtId="0" fontId="13" fillId="0" borderId="0" xfId="0" applyFont="1" applyAlignment="1">
      <alignment horizontal="center"/>
    </xf>
    <xf numFmtId="0" fontId="11" fillId="0" borderId="7" xfId="2" applyFont="1" applyBorder="1" applyAlignment="1">
      <alignment horizontal="left" vertical="center" wrapText="1" indent="1"/>
    </xf>
    <xf numFmtId="3" fontId="11" fillId="0" borderId="7" xfId="2" applyNumberFormat="1" applyFont="1" applyBorder="1" applyAlignment="1">
      <alignment horizontal="center" vertical="center"/>
    </xf>
    <xf numFmtId="3" fontId="11" fillId="0" borderId="22" xfId="2" applyNumberFormat="1" applyFont="1" applyBorder="1" applyAlignment="1">
      <alignment horizontal="center" vertical="center"/>
    </xf>
    <xf numFmtId="0" fontId="12" fillId="0" borderId="7" xfId="0" applyFont="1" applyBorder="1" applyAlignment="1">
      <alignment horizontal="center"/>
    </xf>
    <xf numFmtId="0" fontId="11" fillId="0" borderId="5" xfId="2" applyFont="1" applyBorder="1" applyAlignment="1">
      <alignment vertical="center" wrapText="1"/>
    </xf>
    <xf numFmtId="0" fontId="11" fillId="0" borderId="5" xfId="2" applyFont="1" applyBorder="1" applyAlignment="1">
      <alignment horizontal="center" vertical="center" wrapText="1"/>
    </xf>
    <xf numFmtId="0" fontId="11" fillId="0" borderId="6" xfId="2" applyFont="1" applyBorder="1" applyAlignment="1">
      <alignment horizontal="left" vertical="center" wrapText="1"/>
    </xf>
    <xf numFmtId="9" fontId="11" fillId="3" borderId="6" xfId="8" applyFont="1" applyFill="1" applyBorder="1" applyAlignment="1">
      <alignment horizontal="center" vertical="center" wrapText="1"/>
    </xf>
    <xf numFmtId="0" fontId="14" fillId="0" borderId="0" xfId="2" applyFont="1" applyAlignment="1">
      <alignment horizontal="left" wrapText="1" indent="2"/>
    </xf>
    <xf numFmtId="1" fontId="14" fillId="0" borderId="0" xfId="8" applyNumberFormat="1" applyFont="1" applyFill="1" applyBorder="1" applyAlignment="1">
      <alignment horizontal="center" vertical="center" wrapText="1"/>
    </xf>
    <xf numFmtId="0" fontId="14" fillId="0" borderId="0" xfId="2" applyFont="1" applyAlignment="1">
      <alignment horizontal="center" vertical="center" wrapText="1"/>
    </xf>
    <xf numFmtId="0" fontId="11" fillId="0" borderId="8" xfId="2" applyFont="1" applyBorder="1" applyAlignment="1">
      <alignment wrapText="1"/>
    </xf>
    <xf numFmtId="3" fontId="14" fillId="0" borderId="8" xfId="2" applyNumberFormat="1" applyFont="1" applyBorder="1" applyAlignment="1">
      <alignment horizontal="center" vertical="center"/>
    </xf>
    <xf numFmtId="0" fontId="11" fillId="0" borderId="0" xfId="2" applyFont="1" applyAlignment="1">
      <alignment wrapText="1"/>
    </xf>
    <xf numFmtId="0" fontId="14" fillId="0" borderId="3" xfId="2" applyFont="1" applyBorder="1" applyAlignment="1">
      <alignment horizontal="left" wrapText="1" indent="2"/>
    </xf>
    <xf numFmtId="3" fontId="14" fillId="0" borderId="3" xfId="2" applyNumberFormat="1" applyFont="1" applyBorder="1" applyAlignment="1">
      <alignment horizontal="center" vertical="center"/>
    </xf>
    <xf numFmtId="0" fontId="11" fillId="0" borderId="1" xfId="2" applyFont="1" applyBorder="1" applyAlignment="1">
      <alignment vertical="center" wrapText="1"/>
    </xf>
    <xf numFmtId="0" fontId="11" fillId="0" borderId="1" xfId="2" applyFont="1" applyBorder="1" applyAlignment="1">
      <alignment horizontal="center" vertical="center" wrapText="1"/>
    </xf>
    <xf numFmtId="3" fontId="11" fillId="0" borderId="0" xfId="8" applyNumberFormat="1" applyFont="1" applyFill="1" applyBorder="1" applyAlignment="1">
      <alignment horizontal="center" vertical="center" wrapText="1"/>
    </xf>
    <xf numFmtId="0" fontId="14" fillId="0" borderId="0" xfId="2" applyFont="1" applyAlignment="1">
      <alignment horizontal="left" wrapText="1"/>
    </xf>
    <xf numFmtId="0" fontId="11" fillId="0" borderId="20" xfId="2" applyFont="1" applyBorder="1" applyAlignment="1">
      <alignment horizontal="left" wrapText="1"/>
    </xf>
    <xf numFmtId="3" fontId="13" fillId="3" borderId="20" xfId="2" applyNumberFormat="1" applyFont="1" applyFill="1" applyBorder="1" applyAlignment="1">
      <alignment horizontal="center" vertical="center"/>
    </xf>
    <xf numFmtId="3" fontId="14" fillId="0" borderId="20" xfId="2" applyNumberFormat="1" applyFont="1" applyBorder="1" applyAlignment="1">
      <alignment horizontal="center" vertical="center"/>
    </xf>
    <xf numFmtId="0" fontId="14" fillId="0" borderId="3" xfId="2" applyFont="1" applyBorder="1" applyAlignment="1">
      <alignment horizontal="left" wrapText="1"/>
    </xf>
    <xf numFmtId="0" fontId="12" fillId="0" borderId="0" xfId="2" applyFont="1" applyAlignment="1">
      <alignment horizontal="left" vertical="center"/>
    </xf>
    <xf numFmtId="9" fontId="12" fillId="3" borderId="0" xfId="2" applyNumberFormat="1" applyFont="1" applyFill="1" applyAlignment="1">
      <alignment horizontal="center" vertical="center" wrapText="1"/>
    </xf>
    <xf numFmtId="0" fontId="13" fillId="0" borderId="0" xfId="2" applyFont="1" applyAlignment="1">
      <alignment horizontal="left" vertical="center"/>
    </xf>
    <xf numFmtId="169" fontId="30" fillId="0" borderId="0" xfId="0" applyNumberFormat="1" applyFont="1" applyAlignment="1">
      <alignment horizontal="right"/>
    </xf>
    <xf numFmtId="0" fontId="7" fillId="0" borderId="0" xfId="0" applyFont="1" applyAlignment="1">
      <alignment vertical="center" wrapText="1"/>
    </xf>
    <xf numFmtId="164" fontId="14" fillId="0" borderId="0" xfId="12" applyNumberFormat="1" applyFont="1" applyAlignment="1">
      <alignment vertical="center"/>
    </xf>
    <xf numFmtId="164" fontId="11" fillId="0" borderId="7" xfId="12" applyNumberFormat="1" applyFont="1" applyBorder="1" applyAlignment="1">
      <alignment vertical="center"/>
    </xf>
    <xf numFmtId="0" fontId="13" fillId="0" borderId="2" xfId="0" applyFont="1" applyBorder="1" applyAlignment="1">
      <alignment horizontal="center" vertical="center"/>
    </xf>
    <xf numFmtId="49" fontId="32" fillId="0" borderId="2" xfId="3" applyNumberFormat="1" applyFont="1" applyBorder="1">
      <alignment horizontal="left" vertical="center" wrapText="1"/>
    </xf>
    <xf numFmtId="3" fontId="14" fillId="0" borderId="2" xfId="3" applyNumberFormat="1" applyFont="1" applyBorder="1" applyAlignment="1">
      <alignment horizontal="center" vertical="center" wrapText="1"/>
    </xf>
    <xf numFmtId="49" fontId="32" fillId="0" borderId="0" xfId="3" applyNumberFormat="1" applyFont="1">
      <alignment horizontal="left" vertical="center" wrapText="1"/>
    </xf>
    <xf numFmtId="3" fontId="14" fillId="0" borderId="0" xfId="3" applyNumberFormat="1" applyFont="1" applyAlignment="1">
      <alignment horizontal="center" vertical="center" wrapText="1"/>
    </xf>
    <xf numFmtId="3" fontId="18" fillId="0" borderId="0" xfId="3" applyNumberFormat="1" applyFont="1" applyAlignment="1">
      <alignment horizontal="center" vertical="center" wrapText="1"/>
    </xf>
    <xf numFmtId="49" fontId="19" fillId="0" borderId="0" xfId="3" applyNumberFormat="1" applyFont="1" applyAlignment="1">
      <alignment horizontal="left" vertical="center" wrapText="1" indent="1"/>
    </xf>
    <xf numFmtId="0" fontId="14" fillId="0" borderId="0" xfId="2" applyFont="1" applyAlignment="1">
      <alignment wrapText="1"/>
    </xf>
    <xf numFmtId="49" fontId="18" fillId="0" borderId="0" xfId="3" applyNumberFormat="1" applyFont="1" applyAlignment="1">
      <alignment horizontal="left" vertical="center" wrapText="1" indent="1"/>
    </xf>
    <xf numFmtId="0" fontId="13" fillId="0" borderId="4" xfId="0" applyFont="1" applyBorder="1" applyAlignment="1">
      <alignment horizontal="center" vertical="center"/>
    </xf>
    <xf numFmtId="49" fontId="12" fillId="0" borderId="4" xfId="3" applyNumberFormat="1" applyFont="1" applyBorder="1">
      <alignment horizontal="left" vertical="center" wrapText="1"/>
    </xf>
    <xf numFmtId="3" fontId="11" fillId="0" borderId="4" xfId="3" applyNumberFormat="1" applyFont="1" applyBorder="1" applyAlignment="1">
      <alignment horizontal="center" vertical="center" wrapText="1"/>
    </xf>
    <xf numFmtId="0" fontId="13" fillId="0" borderId="20" xfId="0" applyFont="1" applyBorder="1" applyAlignment="1">
      <alignment horizontal="center" vertical="center"/>
    </xf>
    <xf numFmtId="49" fontId="32" fillId="0" borderId="20" xfId="3" applyNumberFormat="1" applyFont="1" applyBorder="1">
      <alignment horizontal="left" vertical="center" wrapText="1"/>
    </xf>
    <xf numFmtId="3" fontId="14" fillId="0" borderId="20" xfId="3" applyNumberFormat="1" applyFont="1" applyBorder="1" applyAlignment="1">
      <alignment horizontal="center" vertical="center" wrapText="1"/>
    </xf>
    <xf numFmtId="3" fontId="34" fillId="0" borderId="0" xfId="3" applyNumberFormat="1" applyFont="1" applyAlignment="1">
      <alignment horizontal="center" vertical="center" wrapText="1"/>
    </xf>
    <xf numFmtId="49" fontId="35" fillId="0" borderId="4" xfId="3" applyNumberFormat="1" applyFont="1" applyBorder="1">
      <alignment horizontal="left" vertical="center" wrapText="1"/>
    </xf>
    <xf numFmtId="3" fontId="36" fillId="0" borderId="4" xfId="3" applyNumberFormat="1" applyFont="1" applyBorder="1" applyAlignment="1">
      <alignment horizontal="center" vertical="center" wrapText="1"/>
    </xf>
    <xf numFmtId="3" fontId="37" fillId="0" borderId="0" xfId="3" quotePrefix="1" applyNumberFormat="1" applyFont="1" applyAlignment="1">
      <alignment horizontal="center" vertical="center" wrapText="1"/>
    </xf>
    <xf numFmtId="3" fontId="37" fillId="0" borderId="0" xfId="3" applyNumberFormat="1" applyFont="1" applyAlignment="1">
      <alignment horizontal="center" vertical="center" wrapText="1"/>
    </xf>
    <xf numFmtId="49" fontId="18" fillId="0" borderId="0" xfId="3" applyNumberFormat="1" applyFont="1" applyAlignment="1">
      <alignment horizontal="left" vertical="center" wrapText="1" indent="2"/>
    </xf>
    <xf numFmtId="49" fontId="18" fillId="0" borderId="0" xfId="3" applyNumberFormat="1" applyFont="1" applyAlignment="1">
      <alignment horizontal="left" vertical="center" wrapText="1" indent="3"/>
    </xf>
    <xf numFmtId="49" fontId="14" fillId="0" borderId="0" xfId="3" applyNumberFormat="1" applyFont="1">
      <alignment horizontal="left" vertical="center" wrapText="1"/>
    </xf>
    <xf numFmtId="0" fontId="13" fillId="0" borderId="3" xfId="0" applyFont="1" applyBorder="1" applyAlignment="1">
      <alignment horizontal="center" vertical="center"/>
    </xf>
    <xf numFmtId="49" fontId="35" fillId="0" borderId="3" xfId="3" applyNumberFormat="1" applyFont="1" applyBorder="1">
      <alignment horizontal="left" vertical="center" wrapText="1"/>
    </xf>
    <xf numFmtId="3" fontId="36" fillId="0" borderId="3" xfId="3" applyNumberFormat="1" applyFont="1" applyBorder="1" applyAlignment="1">
      <alignment horizontal="center" vertical="center" wrapText="1"/>
    </xf>
    <xf numFmtId="0" fontId="12" fillId="0" borderId="7" xfId="0" applyFont="1" applyBorder="1" applyAlignment="1">
      <alignment horizontal="center" vertical="center"/>
    </xf>
    <xf numFmtId="3" fontId="13" fillId="0" borderId="0" xfId="0" applyNumberFormat="1" applyFont="1" applyAlignment="1">
      <alignment horizontal="right" vertical="center"/>
    </xf>
    <xf numFmtId="0" fontId="19" fillId="0" borderId="0" xfId="0" applyFont="1" applyAlignment="1">
      <alignment horizontal="left" indent="2"/>
    </xf>
    <xf numFmtId="3" fontId="13" fillId="3" borderId="23" xfId="0" applyNumberFormat="1" applyFont="1" applyFill="1" applyBorder="1" applyAlignment="1">
      <alignment horizontal="right" vertical="center"/>
    </xf>
    <xf numFmtId="3" fontId="13" fillId="3" borderId="24" xfId="0" applyNumberFormat="1" applyFont="1" applyFill="1" applyBorder="1" applyAlignment="1">
      <alignment horizontal="right" vertical="center"/>
    </xf>
    <xf numFmtId="3" fontId="13" fillId="3" borderId="25" xfId="0" applyNumberFormat="1" applyFont="1" applyFill="1" applyBorder="1" applyAlignment="1">
      <alignment horizontal="right" vertical="center"/>
    </xf>
    <xf numFmtId="3" fontId="13" fillId="3" borderId="26" xfId="0" applyNumberFormat="1" applyFont="1" applyFill="1" applyBorder="1" applyAlignment="1">
      <alignment horizontal="right" vertical="center"/>
    </xf>
    <xf numFmtId="3" fontId="13" fillId="3" borderId="27" xfId="0" applyNumberFormat="1" applyFont="1" applyFill="1" applyBorder="1" applyAlignment="1">
      <alignment horizontal="right" vertical="center"/>
    </xf>
    <xf numFmtId="3" fontId="13" fillId="3" borderId="28" xfId="0" applyNumberFormat="1" applyFont="1" applyFill="1" applyBorder="1" applyAlignment="1">
      <alignment horizontal="right" vertical="center"/>
    </xf>
    <xf numFmtId="0" fontId="19" fillId="0" borderId="0" xfId="0" applyFont="1" applyAlignment="1">
      <alignment horizontal="left" wrapText="1" indent="2"/>
    </xf>
    <xf numFmtId="3" fontId="13" fillId="3" borderId="0" xfId="0" applyNumberFormat="1" applyFont="1" applyFill="1" applyAlignment="1">
      <alignment horizontal="right" vertical="center"/>
    </xf>
    <xf numFmtId="0" fontId="12" fillId="0" borderId="8" xfId="0" applyFont="1" applyBorder="1"/>
    <xf numFmtId="3" fontId="12" fillId="3" borderId="8" xfId="0" applyNumberFormat="1" applyFont="1" applyFill="1" applyBorder="1" applyAlignment="1">
      <alignment horizontal="right" vertical="center"/>
    </xf>
    <xf numFmtId="3" fontId="12" fillId="0" borderId="8" xfId="0" applyNumberFormat="1" applyFont="1" applyBorder="1" applyAlignment="1">
      <alignment horizontal="right" vertical="center"/>
    </xf>
    <xf numFmtId="0" fontId="13" fillId="0" borderId="0" xfId="0" applyFont="1" applyAlignment="1">
      <alignment wrapText="1"/>
    </xf>
    <xf numFmtId="0" fontId="19" fillId="0" borderId="0" xfId="0" applyFont="1" applyAlignment="1">
      <alignment horizontal="left" wrapText="1" indent="3"/>
    </xf>
    <xf numFmtId="0" fontId="13" fillId="0" borderId="0" xfId="0" applyFont="1" applyAlignment="1">
      <alignment horizontal="left" wrapText="1" indent="2"/>
    </xf>
    <xf numFmtId="0" fontId="13" fillId="0" borderId="0" xfId="0" applyFont="1" applyAlignment="1">
      <alignment horizontal="left" wrapText="1" indent="4"/>
    </xf>
    <xf numFmtId="0" fontId="13" fillId="0" borderId="0" xfId="0" applyFont="1" applyAlignment="1">
      <alignment horizontal="left" vertical="center" wrapText="1" indent="2"/>
    </xf>
    <xf numFmtId="0" fontId="19" fillId="0" borderId="0" xfId="0" applyFont="1" applyAlignment="1">
      <alignment horizontal="left" vertical="center" indent="2"/>
    </xf>
    <xf numFmtId="0" fontId="12" fillId="0" borderId="0" xfId="0" applyFont="1"/>
    <xf numFmtId="3" fontId="12" fillId="3" borderId="0" xfId="0" applyNumberFormat="1" applyFont="1" applyFill="1" applyAlignment="1">
      <alignment horizontal="right" vertical="center"/>
    </xf>
    <xf numFmtId="3" fontId="12" fillId="0" borderId="0" xfId="0" applyNumberFormat="1" applyFont="1" applyAlignment="1">
      <alignment horizontal="right" vertical="center"/>
    </xf>
    <xf numFmtId="0" fontId="12" fillId="0" borderId="7" xfId="0" applyFont="1" applyBorder="1"/>
    <xf numFmtId="3" fontId="13" fillId="3" borderId="7" xfId="0" applyNumberFormat="1" applyFont="1" applyFill="1" applyBorder="1"/>
    <xf numFmtId="3" fontId="12" fillId="3" borderId="7" xfId="0" applyNumberFormat="1" applyFont="1" applyFill="1" applyBorder="1"/>
    <xf numFmtId="165" fontId="12" fillId="0" borderId="7" xfId="1" applyNumberFormat="1" applyFont="1" applyFill="1" applyBorder="1"/>
    <xf numFmtId="3" fontId="13" fillId="0" borderId="0" xfId="0" applyNumberFormat="1" applyFont="1" applyAlignment="1">
      <alignment horizontal="center" vertical="center"/>
    </xf>
    <xf numFmtId="0" fontId="7" fillId="0" borderId="0" xfId="0" applyFont="1" applyAlignment="1">
      <alignment vertical="center" wrapText="1"/>
    </xf>
    <xf numFmtId="3" fontId="14" fillId="0" borderId="2" xfId="3" applyNumberFormat="1" applyFont="1" applyFill="1" applyBorder="1" applyAlignment="1">
      <alignment horizontal="center" vertical="center" wrapText="1"/>
    </xf>
    <xf numFmtId="3" fontId="14" fillId="0" borderId="0" xfId="3" applyNumberFormat="1" applyFont="1" applyFill="1" applyAlignment="1">
      <alignment horizontal="center" vertical="center" wrapText="1"/>
    </xf>
    <xf numFmtId="3" fontId="11" fillId="0" borderId="4" xfId="3" applyNumberFormat="1" applyFont="1" applyFill="1" applyBorder="1" applyAlignment="1">
      <alignment horizontal="center" vertical="center" wrapText="1"/>
    </xf>
    <xf numFmtId="3" fontId="14" fillId="0" borderId="20" xfId="3" applyNumberFormat="1" applyFont="1" applyFill="1" applyBorder="1" applyAlignment="1">
      <alignment horizontal="center" vertical="center" wrapText="1"/>
    </xf>
    <xf numFmtId="3" fontId="11" fillId="0" borderId="3" xfId="3" applyNumberFormat="1" applyFont="1" applyFill="1" applyBorder="1" applyAlignment="1">
      <alignment horizontal="center" vertical="center" wrapText="1"/>
    </xf>
    <xf numFmtId="0" fontId="14" fillId="0" borderId="0" xfId="0" applyFont="1" applyAlignment="1">
      <alignment horizontal="justify" vertical="center"/>
    </xf>
    <xf numFmtId="0" fontId="11" fillId="0" borderId="3" xfId="0" applyFont="1" applyBorder="1" applyAlignment="1">
      <alignment horizontal="justify" vertical="center" wrapText="1"/>
    </xf>
    <xf numFmtId="0" fontId="0" fillId="0" borderId="5" xfId="0" applyBorder="1"/>
    <xf numFmtId="0" fontId="11" fillId="0" borderId="1" xfId="0" applyFont="1" applyBorder="1" applyAlignment="1">
      <alignment horizontal="center" vertical="center" wrapText="1"/>
    </xf>
    <xf numFmtId="0" fontId="11" fillId="0" borderId="0" xfId="0" applyFont="1" applyAlignment="1">
      <alignment horizontal="justify" vertical="center" wrapText="1"/>
    </xf>
    <xf numFmtId="3" fontId="12" fillId="0" borderId="0" xfId="0" applyNumberFormat="1" applyFont="1" applyAlignment="1">
      <alignment horizontal="center" vertical="center"/>
    </xf>
    <xf numFmtId="0" fontId="14" fillId="0" borderId="0" xfId="0" applyFont="1" applyAlignment="1">
      <alignment horizontal="left" vertical="justify"/>
    </xf>
    <xf numFmtId="0" fontId="14" fillId="0" borderId="0" xfId="0" applyFont="1" applyAlignment="1">
      <alignment vertical="justify"/>
    </xf>
    <xf numFmtId="0" fontId="14" fillId="0" borderId="3" xfId="0" applyFont="1" applyBorder="1" applyAlignment="1">
      <alignment vertical="justify" wrapText="1"/>
    </xf>
    <xf numFmtId="3" fontId="13" fillId="0" borderId="3" xfId="0" applyNumberFormat="1" applyFont="1" applyBorder="1" applyAlignment="1">
      <alignment horizontal="center" vertical="center"/>
    </xf>
    <xf numFmtId="14" fontId="22" fillId="2" borderId="5" xfId="0" applyNumberFormat="1" applyFont="1" applyFill="1" applyBorder="1" applyAlignment="1">
      <alignment horizontal="center"/>
    </xf>
    <xf numFmtId="0" fontId="7" fillId="0" borderId="0" xfId="0" applyNumberFormat="1" applyFont="1" applyFill="1" applyAlignment="1">
      <alignment horizontal="left" vertical="center" wrapText="1"/>
    </xf>
    <xf numFmtId="0" fontId="11" fillId="0" borderId="6" xfId="0" applyFont="1" applyFill="1" applyBorder="1" applyAlignment="1">
      <alignment horizontal="left" vertical="center" wrapText="1"/>
    </xf>
    <xf numFmtId="0" fontId="12" fillId="0" borderId="0" xfId="0" applyFont="1" applyFill="1" applyBorder="1" applyAlignment="1">
      <alignment horizontal="left"/>
    </xf>
    <xf numFmtId="0" fontId="12" fillId="0" borderId="0" xfId="0" applyFont="1" applyFill="1" applyBorder="1" applyAlignment="1">
      <alignment horizontal="left"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0" borderId="0" xfId="0" applyFont="1" applyAlignment="1">
      <alignment horizontal="left" wrapText="1"/>
    </xf>
    <xf numFmtId="0" fontId="14" fillId="0" borderId="0" xfId="0" applyFont="1" applyAlignment="1">
      <alignment horizontal="left" vertical="center" wrapText="1"/>
    </xf>
    <xf numFmtId="0" fontId="11" fillId="0" borderId="5"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20" fillId="0" borderId="9" xfId="0" applyFont="1" applyFill="1" applyBorder="1" applyAlignment="1">
      <alignment horizontal="left" vertical="center" wrapText="1"/>
    </xf>
    <xf numFmtId="14" fontId="12" fillId="0" borderId="3" xfId="0" applyNumberFormat="1" applyFont="1" applyBorder="1" applyAlignment="1">
      <alignment horizontal="left"/>
    </xf>
    <xf numFmtId="0" fontId="14" fillId="0" borderId="0" xfId="0" applyFont="1" applyFill="1" applyBorder="1" applyAlignment="1">
      <alignment horizontal="left" wrapText="1"/>
    </xf>
    <xf numFmtId="0" fontId="11" fillId="0" borderId="2" xfId="2" applyFont="1" applyBorder="1" applyAlignment="1">
      <alignment horizontal="center" vertical="center" wrapText="1"/>
    </xf>
    <xf numFmtId="0" fontId="11" fillId="0" borderId="3" xfId="2" applyFont="1" applyBorder="1" applyAlignment="1">
      <alignment horizontal="center" vertical="center" wrapText="1"/>
    </xf>
    <xf numFmtId="0" fontId="11" fillId="0" borderId="2" xfId="2" applyFont="1" applyBorder="1" applyAlignment="1">
      <alignment horizontal="center" vertical="center"/>
    </xf>
    <xf numFmtId="0" fontId="11" fillId="0" borderId="3" xfId="2" applyFont="1" applyBorder="1" applyAlignment="1">
      <alignment horizontal="center" vertical="center"/>
    </xf>
    <xf numFmtId="14" fontId="11" fillId="0" borderId="2" xfId="2" applyNumberFormat="1" applyFont="1" applyBorder="1" applyAlignment="1">
      <alignment horizontal="center" vertical="center" wrapText="1"/>
    </xf>
    <xf numFmtId="0" fontId="11" fillId="0" borderId="5" xfId="0" applyFont="1" applyBorder="1" applyAlignment="1">
      <alignment horizontal="center" vertical="center" wrapText="1"/>
    </xf>
    <xf numFmtId="14" fontId="11" fillId="0" borderId="1" xfId="0" applyNumberFormat="1" applyFont="1" applyFill="1" applyBorder="1" applyAlignment="1">
      <alignment horizontal="center" vertical="center" wrapText="1"/>
    </xf>
    <xf numFmtId="0" fontId="20" fillId="0" borderId="0" xfId="0" applyFont="1" applyFill="1" applyBorder="1" applyAlignment="1">
      <alignment horizontal="left" vertical="center"/>
    </xf>
    <xf numFmtId="0" fontId="20" fillId="0" borderId="9" xfId="0" applyFont="1" applyFill="1" applyBorder="1" applyAlignment="1">
      <alignment horizontal="left" vertical="center"/>
    </xf>
    <xf numFmtId="0" fontId="11" fillId="0" borderId="9" xfId="0" applyFont="1" applyBorder="1" applyAlignment="1">
      <alignment horizontal="left" vertical="center" wrapText="1"/>
    </xf>
    <xf numFmtId="0" fontId="28" fillId="0" borderId="0" xfId="0" applyFont="1" applyAlignment="1">
      <alignment horizontal="left" vertical="center" wrapText="1"/>
    </xf>
    <xf numFmtId="0" fontId="7" fillId="0" borderId="0" xfId="0" applyFont="1" applyAlignment="1">
      <alignment horizontal="left" vertical="center" wrapText="1"/>
    </xf>
    <xf numFmtId="0" fontId="13" fillId="0" borderId="0" xfId="0" applyFont="1" applyAlignment="1">
      <alignment horizontal="left" vertical="center" wrapText="1"/>
    </xf>
    <xf numFmtId="0" fontId="12" fillId="0" borderId="11" xfId="0" applyFont="1" applyBorder="1" applyAlignment="1">
      <alignment horizontal="center" vertical="center" wrapText="1"/>
    </xf>
    <xf numFmtId="0" fontId="12" fillId="0" borderId="11" xfId="0" applyFont="1" applyBorder="1" applyAlignment="1">
      <alignment horizontal="center" vertical="center"/>
    </xf>
    <xf numFmtId="0" fontId="12" fillId="0" borderId="9" xfId="0" applyFont="1" applyBorder="1" applyAlignment="1">
      <alignment horizontal="left"/>
    </xf>
    <xf numFmtId="14" fontId="12" fillId="0" borderId="0" xfId="0" applyNumberFormat="1" applyFont="1" applyAlignment="1">
      <alignment horizontal="left"/>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6" xfId="0" applyFont="1" applyBorder="1" applyAlignment="1">
      <alignment horizontal="center" vertical="center" wrapText="1"/>
    </xf>
    <xf numFmtId="0" fontId="12" fillId="0" borderId="6" xfId="0" applyFont="1" applyBorder="1" applyAlignment="1">
      <alignment horizontal="left" vertical="center" wrapText="1"/>
    </xf>
    <xf numFmtId="0" fontId="11" fillId="0" borderId="1" xfId="2" applyFont="1" applyBorder="1" applyAlignment="1">
      <alignment horizontal="left" vertical="center" wrapText="1"/>
    </xf>
    <xf numFmtId="0" fontId="11" fillId="0" borderId="0" xfId="2" applyFont="1" applyAlignment="1">
      <alignment horizontal="center" vertical="center"/>
    </xf>
    <xf numFmtId="0" fontId="11" fillId="0" borderId="1" xfId="2" applyFont="1" applyBorder="1" applyAlignment="1">
      <alignment horizontal="center" vertical="center" wrapText="1"/>
    </xf>
    <xf numFmtId="0" fontId="11" fillId="0" borderId="0" xfId="2" applyFont="1" applyAlignment="1">
      <alignment horizontal="center" vertical="center" wrapText="1"/>
    </xf>
    <xf numFmtId="0" fontId="11" fillId="0" borderId="12" xfId="2" applyFont="1" applyBorder="1" applyAlignment="1">
      <alignment horizontal="left" vertical="center" wrapText="1"/>
    </xf>
    <xf numFmtId="0" fontId="11" fillId="0" borderId="13" xfId="2" applyFont="1" applyBorder="1" applyAlignment="1">
      <alignment horizontal="left"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2" xfId="2" applyFont="1" applyBorder="1" applyAlignment="1">
      <alignment horizontal="center" vertical="center" wrapText="1"/>
    </xf>
    <xf numFmtId="0" fontId="11" fillId="0" borderId="13" xfId="2" applyFont="1" applyBorder="1" applyAlignment="1">
      <alignment horizontal="center" vertical="top" wrapText="1"/>
    </xf>
    <xf numFmtId="0" fontId="11" fillId="0" borderId="12" xfId="2" applyFont="1" applyBorder="1" applyAlignment="1">
      <alignment horizontal="center" vertical="top" wrapText="1"/>
    </xf>
    <xf numFmtId="0" fontId="11" fillId="0" borderId="13" xfId="2" applyFont="1" applyBorder="1" applyAlignment="1">
      <alignment horizontal="center" vertical="center" wrapText="1"/>
    </xf>
    <xf numFmtId="0" fontId="11" fillId="0" borderId="17" xfId="2" applyFont="1" applyBorder="1" applyAlignment="1">
      <alignment horizontal="center" vertical="center" wrapText="1"/>
    </xf>
    <xf numFmtId="0" fontId="11" fillId="0" borderId="15" xfId="2" applyFont="1" applyBorder="1" applyAlignment="1">
      <alignment horizontal="center" vertical="center" wrapText="1"/>
    </xf>
    <xf numFmtId="0" fontId="11" fillId="0" borderId="16" xfId="2" applyFont="1" applyBorder="1" applyAlignment="1">
      <alignment horizontal="center" vertical="center" wrapText="1"/>
    </xf>
    <xf numFmtId="0" fontId="11" fillId="0" borderId="14" xfId="2" applyFont="1" applyBorder="1" applyAlignment="1">
      <alignment horizontal="center" vertical="center" wrapText="1"/>
    </xf>
    <xf numFmtId="0" fontId="11" fillId="0" borderId="3" xfId="2" applyFont="1" applyBorder="1" applyAlignment="1">
      <alignment horizontal="left" vertical="center" wrapText="1"/>
    </xf>
    <xf numFmtId="0" fontId="12" fillId="0" borderId="2" xfId="2" applyFont="1" applyBorder="1" applyAlignment="1">
      <alignment horizontal="center" vertical="center"/>
    </xf>
    <xf numFmtId="0" fontId="12" fillId="0" borderId="3" xfId="2" applyFont="1" applyBorder="1" applyAlignment="1">
      <alignment horizontal="center" vertical="center"/>
    </xf>
    <xf numFmtId="0" fontId="12" fillId="0" borderId="1" xfId="2" applyFont="1" applyBorder="1" applyAlignment="1">
      <alignment horizontal="center" vertical="center" wrapText="1"/>
    </xf>
    <xf numFmtId="0" fontId="12" fillId="0" borderId="2" xfId="2" applyFont="1" applyBorder="1" applyAlignment="1">
      <alignment horizontal="center" vertical="center" wrapText="1"/>
    </xf>
    <xf numFmtId="0" fontId="12" fillId="0" borderId="3" xfId="2" applyFont="1" applyBorder="1" applyAlignment="1">
      <alignment horizontal="center" vertical="center" wrapText="1"/>
    </xf>
    <xf numFmtId="9" fontId="12" fillId="0" borderId="2" xfId="2" applyNumberFormat="1" applyFont="1" applyBorder="1" applyAlignment="1">
      <alignment horizontal="center" vertical="center" wrapText="1"/>
    </xf>
    <xf numFmtId="9" fontId="12" fillId="0" borderId="3" xfId="2" applyNumberFormat="1" applyFont="1" applyBorder="1" applyAlignment="1">
      <alignment horizontal="center" vertical="center" wrapText="1"/>
    </xf>
    <xf numFmtId="0" fontId="11" fillId="0" borderId="6" xfId="2" applyFont="1" applyBorder="1" applyAlignment="1">
      <alignment horizontal="center" vertical="center" wrapText="1"/>
    </xf>
    <xf numFmtId="0" fontId="11" fillId="0" borderId="21" xfId="2" applyFont="1" applyBorder="1" applyAlignment="1">
      <alignment horizontal="center" vertical="center" wrapText="1"/>
    </xf>
    <xf numFmtId="0" fontId="7" fillId="0" borderId="0" xfId="0" applyFont="1" applyAlignment="1">
      <alignment vertical="center" wrapText="1"/>
    </xf>
    <xf numFmtId="0" fontId="11" fillId="0" borderId="2" xfId="0" applyFont="1" applyFill="1" applyBorder="1" applyAlignment="1">
      <alignment horizontal="left" wrapText="1"/>
    </xf>
    <xf numFmtId="0" fontId="12" fillId="0" borderId="0" xfId="0" applyFont="1" applyFill="1" applyBorder="1" applyAlignment="1">
      <alignment horizontal="left" vertical="center" wrapText="1"/>
    </xf>
    <xf numFmtId="0" fontId="11" fillId="0" borderId="0" xfId="0" applyFont="1" applyFill="1" applyBorder="1" applyAlignment="1">
      <alignment horizontal="left" vertical="center" wrapText="1"/>
    </xf>
  </cellXfs>
  <cellStyles count="14">
    <cellStyle name="Ezres" xfId="12" builtinId="3"/>
    <cellStyle name="Ezres 2" xfId="7" xr:uid="{00000000-0005-0000-0000-000000000000}"/>
    <cellStyle name="Ezres 3" xfId="6" xr:uid="{00000000-0005-0000-0000-000001000000}"/>
    <cellStyle name="Ezres 3 2" xfId="10" xr:uid="{EA00BD69-345B-424C-8181-FA4A9C6BE2B3}"/>
    <cellStyle name="Hivatkozás" xfId="4" builtinId="8"/>
    <cellStyle name="Normál" xfId="0" builtinId="0"/>
    <cellStyle name="Normál 2" xfId="2" xr:uid="{00000000-0005-0000-0000-000004000000}"/>
    <cellStyle name="Normál 2 2" xfId="3" xr:uid="{00000000-0005-0000-0000-000005000000}"/>
    <cellStyle name="Normál 23" xfId="5" xr:uid="{00000000-0005-0000-0000-000006000000}"/>
    <cellStyle name="Normál 23 2" xfId="9" xr:uid="{971E231B-8EFF-4DDE-996D-F296B01B21AA}"/>
    <cellStyle name="Normál 4" xfId="11" xr:uid="{D0375E67-F08A-4D67-8F82-9BF315523ECB}"/>
    <cellStyle name="Normál 4 2" xfId="13" xr:uid="{28B11136-C427-4BE4-A246-483AE4B497D5}"/>
    <cellStyle name="Százalék" xfId="1" builtinId="5"/>
    <cellStyle name="Százalék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dimension ref="A2:F102"/>
  <sheetViews>
    <sheetView showGridLines="0" tabSelected="1" workbookViewId="0">
      <selection activeCell="C11" sqref="C11"/>
    </sheetView>
  </sheetViews>
  <sheetFormatPr defaultRowHeight="14.5" x14ac:dyDescent="0.35"/>
  <cols>
    <col min="2" max="2" width="15" customWidth="1"/>
    <col min="3" max="3" width="137.54296875" customWidth="1"/>
  </cols>
  <sheetData>
    <row r="2" spans="1:6" ht="20.5" thickBot="1" x14ac:dyDescent="0.45">
      <c r="B2" s="99" t="s">
        <v>395</v>
      </c>
      <c r="C2" s="97"/>
      <c r="D2" s="62"/>
      <c r="E2" s="98"/>
      <c r="F2" s="98"/>
    </row>
    <row r="3" spans="1:6" ht="15" customHeight="1" thickBot="1" x14ac:dyDescent="0.4">
      <c r="B3" s="370">
        <v>44742</v>
      </c>
      <c r="C3" s="370"/>
      <c r="D3" s="62"/>
      <c r="E3" s="98"/>
      <c r="F3" s="98"/>
    </row>
    <row r="4" spans="1:6" x14ac:dyDescent="0.35">
      <c r="B4" s="119" t="s">
        <v>349</v>
      </c>
      <c r="C4" s="110"/>
      <c r="D4" s="108"/>
      <c r="E4" s="108"/>
      <c r="F4" s="108"/>
    </row>
    <row r="5" spans="1:6" x14ac:dyDescent="0.35">
      <c r="B5" s="107" t="s">
        <v>347</v>
      </c>
      <c r="C5" s="107" t="s">
        <v>350</v>
      </c>
      <c r="D5" s="100"/>
      <c r="E5" s="101"/>
      <c r="F5" s="101"/>
    </row>
    <row r="6" spans="1:6" x14ac:dyDescent="0.35">
      <c r="B6" s="107" t="s">
        <v>337</v>
      </c>
      <c r="C6" s="107" t="s">
        <v>351</v>
      </c>
      <c r="D6" s="100"/>
      <c r="E6" s="100"/>
      <c r="F6" s="100"/>
    </row>
    <row r="7" spans="1:6" x14ac:dyDescent="0.35">
      <c r="B7" s="111"/>
      <c r="C7" s="107"/>
      <c r="D7" s="102"/>
      <c r="E7" s="103"/>
      <c r="F7" s="103"/>
    </row>
    <row r="8" spans="1:6" x14ac:dyDescent="0.35">
      <c r="B8" s="20" t="s">
        <v>280</v>
      </c>
      <c r="C8" s="20"/>
      <c r="D8" s="109"/>
      <c r="E8" s="109"/>
      <c r="F8" s="109"/>
    </row>
    <row r="9" spans="1:6" x14ac:dyDescent="0.35">
      <c r="A9" s="83"/>
      <c r="B9" s="107" t="s">
        <v>335</v>
      </c>
      <c r="C9" s="107" t="s">
        <v>352</v>
      </c>
      <c r="D9" s="102"/>
      <c r="E9" s="102"/>
      <c r="F9" s="102"/>
    </row>
    <row r="10" spans="1:6" x14ac:dyDescent="0.35">
      <c r="A10" s="83"/>
      <c r="B10" s="107" t="s">
        <v>336</v>
      </c>
      <c r="C10" s="107" t="s">
        <v>353</v>
      </c>
      <c r="D10" s="102"/>
      <c r="E10" s="102"/>
      <c r="F10" s="102"/>
    </row>
    <row r="11" spans="1:6" x14ac:dyDescent="0.35">
      <c r="B11" s="107"/>
      <c r="C11" s="107"/>
      <c r="D11" s="102"/>
      <c r="E11" s="102"/>
      <c r="F11" s="102"/>
    </row>
    <row r="12" spans="1:6" x14ac:dyDescent="0.35">
      <c r="B12" s="8" t="s">
        <v>134</v>
      </c>
      <c r="C12" s="17"/>
      <c r="D12" s="100"/>
      <c r="E12" s="104"/>
      <c r="F12" s="104"/>
    </row>
    <row r="13" spans="1:6" x14ac:dyDescent="0.35">
      <c r="A13" s="83"/>
      <c r="B13" s="107" t="s">
        <v>757</v>
      </c>
      <c r="C13" s="107" t="s">
        <v>758</v>
      </c>
      <c r="D13" s="105"/>
      <c r="E13" s="106"/>
      <c r="F13" s="27"/>
    </row>
    <row r="14" spans="1:6" x14ac:dyDescent="0.35">
      <c r="A14" s="83"/>
      <c r="B14" s="107" t="s">
        <v>354</v>
      </c>
      <c r="C14" s="107" t="s">
        <v>355</v>
      </c>
      <c r="D14" s="105"/>
      <c r="E14" s="106"/>
      <c r="F14" s="27"/>
    </row>
    <row r="15" spans="1:6" x14ac:dyDescent="0.35">
      <c r="A15" s="83"/>
      <c r="B15" s="107" t="s">
        <v>759</v>
      </c>
      <c r="C15" s="107" t="s">
        <v>760</v>
      </c>
      <c r="D15" s="105"/>
      <c r="E15" s="106"/>
      <c r="F15" s="27"/>
    </row>
    <row r="16" spans="1:6" x14ac:dyDescent="0.35">
      <c r="B16" s="107"/>
      <c r="C16" s="107"/>
      <c r="D16" s="105"/>
      <c r="E16" s="106"/>
      <c r="F16" s="27"/>
    </row>
    <row r="17" spans="1:6" x14ac:dyDescent="0.35">
      <c r="B17" s="17" t="s">
        <v>356</v>
      </c>
      <c r="C17" s="17"/>
      <c r="D17" s="100"/>
      <c r="E17" s="100"/>
      <c r="F17" s="100"/>
    </row>
    <row r="18" spans="1:6" x14ac:dyDescent="0.35">
      <c r="A18" s="83"/>
      <c r="B18" s="107" t="s">
        <v>348</v>
      </c>
      <c r="C18" s="107" t="s">
        <v>357</v>
      </c>
      <c r="D18" s="102"/>
      <c r="E18" s="102"/>
      <c r="F18" s="102"/>
    </row>
    <row r="19" spans="1:6" x14ac:dyDescent="0.35">
      <c r="A19" s="83"/>
      <c r="B19" s="107" t="s">
        <v>358</v>
      </c>
      <c r="C19" s="107" t="s">
        <v>333</v>
      </c>
      <c r="D19" s="102"/>
      <c r="E19" s="102"/>
      <c r="F19" s="102"/>
    </row>
    <row r="20" spans="1:6" x14ac:dyDescent="0.35">
      <c r="B20" s="107"/>
      <c r="C20" s="107"/>
      <c r="D20" s="102"/>
      <c r="E20" s="102"/>
      <c r="F20" s="102"/>
    </row>
    <row r="21" spans="1:6" x14ac:dyDescent="0.35">
      <c r="B21" s="17" t="s">
        <v>359</v>
      </c>
      <c r="C21" s="17"/>
      <c r="D21" s="100"/>
      <c r="E21" s="100"/>
      <c r="F21" s="100"/>
    </row>
    <row r="22" spans="1:6" x14ac:dyDescent="0.35">
      <c r="A22" s="83"/>
      <c r="B22" s="107" t="s">
        <v>360</v>
      </c>
      <c r="C22" s="107" t="s">
        <v>361</v>
      </c>
      <c r="D22" s="102"/>
      <c r="E22" s="102"/>
      <c r="F22" s="102"/>
    </row>
    <row r="23" spans="1:6" x14ac:dyDescent="0.35">
      <c r="A23" s="83"/>
      <c r="B23" s="107" t="s">
        <v>362</v>
      </c>
      <c r="C23" s="107" t="s">
        <v>363</v>
      </c>
      <c r="D23" s="102"/>
      <c r="E23" s="102"/>
      <c r="F23" s="102"/>
    </row>
    <row r="24" spans="1:6" x14ac:dyDescent="0.35">
      <c r="A24" s="83"/>
      <c r="B24" s="107" t="s">
        <v>364</v>
      </c>
      <c r="C24" s="107" t="s">
        <v>365</v>
      </c>
      <c r="D24" s="102"/>
      <c r="E24" s="102"/>
      <c r="F24" s="102"/>
    </row>
    <row r="25" spans="1:6" x14ac:dyDescent="0.35">
      <c r="A25" s="83"/>
      <c r="B25" s="107" t="s">
        <v>338</v>
      </c>
      <c r="C25" s="107" t="s">
        <v>366</v>
      </c>
      <c r="D25" s="102"/>
      <c r="E25" s="102"/>
      <c r="F25" s="102"/>
    </row>
    <row r="26" spans="1:6" x14ac:dyDescent="0.35">
      <c r="A26" s="83"/>
      <c r="B26" s="107" t="s">
        <v>339</v>
      </c>
      <c r="C26" s="107" t="s">
        <v>367</v>
      </c>
      <c r="D26" s="102"/>
      <c r="E26" s="102"/>
      <c r="F26" s="102"/>
    </row>
    <row r="27" spans="1:6" x14ac:dyDescent="0.35">
      <c r="A27" s="83"/>
      <c r="B27" s="107" t="s">
        <v>340</v>
      </c>
      <c r="C27" s="107" t="s">
        <v>368</v>
      </c>
      <c r="D27" s="102"/>
      <c r="E27" s="102"/>
      <c r="F27" s="102"/>
    </row>
    <row r="28" spans="1:6" x14ac:dyDescent="0.35">
      <c r="A28" s="83"/>
      <c r="B28" s="107" t="s">
        <v>341</v>
      </c>
      <c r="C28" s="107" t="s">
        <v>369</v>
      </c>
      <c r="D28" s="102"/>
      <c r="E28" s="102"/>
      <c r="F28" s="102"/>
    </row>
    <row r="29" spans="1:6" x14ac:dyDescent="0.35">
      <c r="B29" s="107"/>
      <c r="C29" s="107"/>
      <c r="D29" s="102"/>
      <c r="E29" s="102"/>
      <c r="F29" s="102"/>
    </row>
    <row r="30" spans="1:6" x14ac:dyDescent="0.35">
      <c r="B30" s="17" t="s">
        <v>370</v>
      </c>
      <c r="C30" s="17"/>
      <c r="D30" s="100"/>
      <c r="E30" s="100"/>
      <c r="F30" s="100"/>
    </row>
    <row r="31" spans="1:6" x14ac:dyDescent="0.35">
      <c r="A31" s="83"/>
      <c r="B31" s="107" t="s">
        <v>342</v>
      </c>
      <c r="C31" s="107" t="s">
        <v>371</v>
      </c>
      <c r="D31" s="102"/>
      <c r="E31" s="102"/>
      <c r="F31" s="102"/>
    </row>
    <row r="32" spans="1:6" x14ac:dyDescent="0.35">
      <c r="A32" s="83"/>
      <c r="B32" s="107" t="s">
        <v>343</v>
      </c>
      <c r="C32" s="107" t="s">
        <v>372</v>
      </c>
      <c r="D32" s="102"/>
      <c r="E32" s="103"/>
      <c r="F32" s="103"/>
    </row>
    <row r="33" spans="1:6" x14ac:dyDescent="0.35">
      <c r="A33" s="83"/>
      <c r="B33" s="107" t="s">
        <v>344</v>
      </c>
      <c r="C33" s="107" t="s">
        <v>373</v>
      </c>
      <c r="D33" s="102"/>
      <c r="E33" s="103"/>
      <c r="F33" s="103"/>
    </row>
    <row r="34" spans="1:6" x14ac:dyDescent="0.35">
      <c r="A34" s="83"/>
      <c r="B34" s="107" t="s">
        <v>374</v>
      </c>
      <c r="C34" s="107" t="s">
        <v>375</v>
      </c>
      <c r="D34" s="102"/>
      <c r="E34" s="103"/>
      <c r="F34" s="103"/>
    </row>
    <row r="35" spans="1:6" x14ac:dyDescent="0.35">
      <c r="A35" s="83"/>
      <c r="B35" s="107" t="s">
        <v>376</v>
      </c>
      <c r="C35" s="107" t="s">
        <v>377</v>
      </c>
      <c r="D35" s="102"/>
      <c r="E35" s="103"/>
      <c r="F35" s="103"/>
    </row>
    <row r="36" spans="1:6" x14ac:dyDescent="0.35">
      <c r="A36" s="83"/>
      <c r="B36" s="107" t="s">
        <v>345</v>
      </c>
      <c r="C36" s="107" t="s">
        <v>378</v>
      </c>
      <c r="D36" s="102"/>
      <c r="E36" s="103"/>
      <c r="F36" s="103"/>
    </row>
    <row r="37" spans="1:6" x14ac:dyDescent="0.35">
      <c r="A37" s="83"/>
      <c r="B37" s="112"/>
      <c r="C37" s="30"/>
      <c r="D37" s="102"/>
      <c r="E37" s="103"/>
      <c r="F37" s="103"/>
    </row>
    <row r="38" spans="1:6" x14ac:dyDescent="0.35">
      <c r="B38" s="17" t="s">
        <v>380</v>
      </c>
      <c r="C38" s="17"/>
      <c r="D38" s="100"/>
      <c r="E38" s="104"/>
      <c r="F38" s="104"/>
    </row>
    <row r="39" spans="1:6" x14ac:dyDescent="0.35">
      <c r="A39" s="83"/>
      <c r="B39" s="107" t="s">
        <v>346</v>
      </c>
      <c r="C39" s="107" t="s">
        <v>379</v>
      </c>
      <c r="D39" s="102"/>
      <c r="E39" s="103"/>
      <c r="F39" s="103"/>
    </row>
    <row r="40" spans="1:6" x14ac:dyDescent="0.35">
      <c r="B40" s="107"/>
      <c r="C40" s="107"/>
      <c r="D40" s="102"/>
      <c r="E40" s="103"/>
      <c r="F40" s="103"/>
    </row>
    <row r="41" spans="1:6" x14ac:dyDescent="0.35">
      <c r="A41" s="83"/>
      <c r="B41" s="8" t="s">
        <v>381</v>
      </c>
      <c r="C41" s="107"/>
      <c r="D41" s="102"/>
      <c r="E41" s="103"/>
      <c r="F41" s="103"/>
    </row>
    <row r="42" spans="1:6" x14ac:dyDescent="0.35">
      <c r="A42" s="83"/>
      <c r="B42" s="113" t="s">
        <v>382</v>
      </c>
      <c r="C42" s="107" t="s">
        <v>387</v>
      </c>
      <c r="D42" s="102"/>
      <c r="E42" s="103"/>
      <c r="F42" s="103"/>
    </row>
    <row r="43" spans="1:6" ht="15" thickBot="1" x14ac:dyDescent="0.4">
      <c r="A43" s="83"/>
      <c r="B43" s="114"/>
      <c r="C43" s="114"/>
      <c r="D43" s="102"/>
      <c r="E43" s="103"/>
      <c r="F43" s="103"/>
    </row>
    <row r="44" spans="1:6" ht="9.75" customHeight="1" x14ac:dyDescent="0.35">
      <c r="A44" s="83"/>
      <c r="B44" s="107"/>
      <c r="C44" s="107"/>
      <c r="D44" s="102"/>
      <c r="E44" s="103"/>
      <c r="F44" s="103"/>
    </row>
    <row r="45" spans="1:6" x14ac:dyDescent="0.35">
      <c r="E45" s="103"/>
      <c r="F45" s="103"/>
    </row>
    <row r="46" spans="1:6" x14ac:dyDescent="0.35">
      <c r="E46" s="103"/>
      <c r="F46" s="103"/>
    </row>
    <row r="47" spans="1:6" x14ac:dyDescent="0.35">
      <c r="E47" s="103"/>
      <c r="F47" s="103"/>
    </row>
    <row r="48" spans="1:6" x14ac:dyDescent="0.35">
      <c r="E48" s="103"/>
      <c r="F48" s="103"/>
    </row>
    <row r="49" spans="5:6" x14ac:dyDescent="0.35">
      <c r="E49" s="103"/>
      <c r="F49" s="103"/>
    </row>
    <row r="50" spans="5:6" x14ac:dyDescent="0.35">
      <c r="E50" s="103"/>
      <c r="F50" s="103"/>
    </row>
    <row r="51" spans="5:6" x14ac:dyDescent="0.35">
      <c r="E51" s="103"/>
      <c r="F51" s="103"/>
    </row>
    <row r="52" spans="5:6" x14ac:dyDescent="0.35">
      <c r="E52" s="102"/>
      <c r="F52" s="102"/>
    </row>
    <row r="53" spans="5:6" x14ac:dyDescent="0.35">
      <c r="E53" s="102"/>
      <c r="F53" s="102"/>
    </row>
    <row r="54" spans="5:6" x14ac:dyDescent="0.35">
      <c r="E54" s="102"/>
      <c r="F54" s="102"/>
    </row>
    <row r="55" spans="5:6" x14ac:dyDescent="0.35">
      <c r="E55" s="103"/>
      <c r="F55" s="103"/>
    </row>
    <row r="56" spans="5:6" x14ac:dyDescent="0.35">
      <c r="E56" s="103"/>
      <c r="F56" s="103"/>
    </row>
    <row r="57" spans="5:6" x14ac:dyDescent="0.35">
      <c r="E57" s="103"/>
      <c r="F57" s="103"/>
    </row>
    <row r="58" spans="5:6" x14ac:dyDescent="0.35">
      <c r="E58" s="103"/>
      <c r="F58" s="103"/>
    </row>
    <row r="59" spans="5:6" x14ac:dyDescent="0.35">
      <c r="E59" s="103"/>
      <c r="F59" s="103"/>
    </row>
    <row r="60" spans="5:6" x14ac:dyDescent="0.35">
      <c r="E60" s="103"/>
      <c r="F60" s="103"/>
    </row>
    <row r="61" spans="5:6" x14ac:dyDescent="0.35">
      <c r="E61" s="103"/>
      <c r="F61" s="103"/>
    </row>
    <row r="62" spans="5:6" x14ac:dyDescent="0.35">
      <c r="E62" s="103"/>
      <c r="F62" s="103"/>
    </row>
    <row r="63" spans="5:6" x14ac:dyDescent="0.35">
      <c r="E63" s="103"/>
      <c r="F63" s="103"/>
    </row>
    <row r="64" spans="5:6" x14ac:dyDescent="0.35">
      <c r="E64" s="103"/>
      <c r="F64" s="103"/>
    </row>
    <row r="65" spans="5:6" x14ac:dyDescent="0.35">
      <c r="E65" s="103"/>
      <c r="F65" s="103"/>
    </row>
    <row r="66" spans="5:6" x14ac:dyDescent="0.35">
      <c r="E66" s="103"/>
      <c r="F66" s="103"/>
    </row>
    <row r="67" spans="5:6" x14ac:dyDescent="0.35">
      <c r="E67" s="103"/>
      <c r="F67" s="103"/>
    </row>
    <row r="68" spans="5:6" x14ac:dyDescent="0.35">
      <c r="E68" s="103"/>
      <c r="F68" s="103"/>
    </row>
    <row r="69" spans="5:6" x14ac:dyDescent="0.35">
      <c r="E69" s="103"/>
      <c r="F69" s="103"/>
    </row>
    <row r="70" spans="5:6" x14ac:dyDescent="0.35">
      <c r="E70" s="103"/>
      <c r="F70" s="103"/>
    </row>
    <row r="71" spans="5:6" x14ac:dyDescent="0.35">
      <c r="E71" s="103"/>
      <c r="F71" s="103"/>
    </row>
    <row r="72" spans="5:6" x14ac:dyDescent="0.35">
      <c r="E72" s="103"/>
      <c r="F72" s="103"/>
    </row>
    <row r="73" spans="5:6" x14ac:dyDescent="0.35">
      <c r="E73" s="103"/>
      <c r="F73" s="103"/>
    </row>
    <row r="74" spans="5:6" x14ac:dyDescent="0.35">
      <c r="E74" s="103"/>
      <c r="F74" s="103"/>
    </row>
    <row r="75" spans="5:6" x14ac:dyDescent="0.35">
      <c r="E75" s="103"/>
      <c r="F75" s="103"/>
    </row>
    <row r="76" spans="5:6" x14ac:dyDescent="0.35">
      <c r="E76" s="103"/>
      <c r="F76" s="103"/>
    </row>
    <row r="77" spans="5:6" x14ac:dyDescent="0.35">
      <c r="E77" s="103"/>
      <c r="F77" s="103"/>
    </row>
    <row r="78" spans="5:6" x14ac:dyDescent="0.35">
      <c r="E78" s="27"/>
      <c r="F78" s="27"/>
    </row>
    <row r="101" spans="2:3" x14ac:dyDescent="0.35">
      <c r="B101" s="103"/>
      <c r="C101" s="102"/>
    </row>
    <row r="102" spans="2:3" x14ac:dyDescent="0.35">
      <c r="B102" s="27"/>
      <c r="C102" s="27"/>
    </row>
  </sheetData>
  <sheetProtection algorithmName="SHA-512" hashValue="Htji/ivrSEGrcsovbGv2n6Gps+xcv023D80c1/CsGHbmpOrGM34Zoxdm4W1BOPPOpAC9elY3X0Cp8+l6h4gSNQ==" saltValue="NNImmPxO/zXmwSsJO3d4EA==" spinCount="100000" sheet="1" objects="1" scenarios="1"/>
  <mergeCells count="1">
    <mergeCell ref="B3:C3"/>
  </mergeCells>
  <hyperlinks>
    <hyperlink ref="C9" location="'CC1'!A1" display="A szabályozói szavatolótőke összetétele" xr:uid="{00000000-0004-0000-0000-000007000000}"/>
    <hyperlink ref="C10" location="'CC2'!A1" display="A szabályozói szavatolótőke auditált pénzügyi kimutatásokban szereplő mérleggel való egyeztetése" xr:uid="{00000000-0004-0000-0000-000008000000}"/>
    <hyperlink ref="B5" location="'KM1'!A1" display="KM1" xr:uid="{00000000-0004-0000-0000-000009000000}"/>
    <hyperlink ref="B6" location="'OV1'!A1" display="OV1" xr:uid="{00000000-0004-0000-0000-00000A000000}"/>
    <hyperlink ref="C5" location="'KM1'!A1" display="Composition of regulatory own funds" xr:uid="{00000000-0004-0000-0000-00000B000000}"/>
    <hyperlink ref="C6" location="'OV1'!A1" display="A teljes kockázati kitettségértékek áttekintése" xr:uid="{00000000-0004-0000-0000-00000C000000}"/>
    <hyperlink ref="B9:B10" location="'PV1'!A1" display="PV1" xr:uid="{00000000-0004-0000-0000-000010000000}"/>
    <hyperlink ref="B9" location="'CC1'!A1" display="CC1" xr:uid="{00000000-0004-0000-0000-000011000000}"/>
    <hyperlink ref="B10" location="'CC2'!A1" display="CC2" xr:uid="{00000000-0004-0000-0000-000012000000}"/>
    <hyperlink ref="B14" location="'PV1'!A1" display="PV1" xr:uid="{00000000-0004-0000-0000-000019000000}"/>
    <hyperlink ref="C14" location="CCyB2!A1" display="Az intézményspecifikus anticiklikus tőkepuffer nagysága" xr:uid="{00000000-0004-0000-0000-00001B000000}"/>
    <hyperlink ref="B14" location="'LR2'!A1" display="LR2 – LRCom" xr:uid="{00000000-0004-0000-0000-00001D000000}"/>
    <hyperlink ref="C14" location="'LR2'!A1" display="Tőkeáttételi mutatóra vonatkozó egységes adattábla" xr:uid="{00000000-0004-0000-0000-00001F000000}"/>
    <hyperlink ref="B18:B19" location="'PV1'!A1" display="PV1" xr:uid="{00000000-0004-0000-0000-000021000000}"/>
    <hyperlink ref="C18:C19" location="CCyB2!A1" display="Az intézményspecifikus anticiklikus tőkepuffer nagysága" xr:uid="{00000000-0004-0000-0000-000022000000}"/>
    <hyperlink ref="B18" location="'LIQ1'!A1" display="LIQ1" xr:uid="{00000000-0004-0000-0000-000023000000}"/>
    <hyperlink ref="B19" location="'LIQ2'!A1" display="LIQ2" xr:uid="{00000000-0004-0000-0000-000024000000}"/>
    <hyperlink ref="C18" location="'LIQ1'!A1" display="A likviditásfedezeti rátára vonatkozó mennyiségi információk" xr:uid="{00000000-0004-0000-0000-000025000000}"/>
    <hyperlink ref="C19" location="'LIQ2'!A1" display="Nettó stabil forrásellátottsági ráta" xr:uid="{00000000-0004-0000-0000-000026000000}"/>
    <hyperlink ref="B22:B23" location="'PV1'!A1" display="PV1" xr:uid="{00000000-0004-0000-0000-000027000000}"/>
    <hyperlink ref="C22:C23" location="CCyB2!A1" display="Az intézményspecifikus anticiklikus tőkepuffer nagysága" xr:uid="{00000000-0004-0000-0000-000028000000}"/>
    <hyperlink ref="B22" location="'CR1'!A1" display="CR1" xr:uid="{00000000-0004-0000-0000-000029000000}"/>
    <hyperlink ref="B23" location="'CR1-A'!A1" display="CR1-A" xr:uid="{00000000-0004-0000-0000-00002A000000}"/>
    <hyperlink ref="C22" location="'CR1'!A1" display="Teljesítő (performing) és nemteljesítő (non-performing) kitettségek és kapcsolódó céltartalékok" xr:uid="{00000000-0004-0000-0000-00002B000000}"/>
    <hyperlink ref="C23" location="'CR1-A'!A1" display="Kitettségek futamideje" xr:uid="{00000000-0004-0000-0000-00002C000000}"/>
    <hyperlink ref="B24" location="'PV1'!A1" display="PV1" xr:uid="{00000000-0004-0000-0000-00002D000000}"/>
    <hyperlink ref="C24" location="CCyB2!A1" display="Az intézményspecifikus anticiklikus tőkepuffer nagysága" xr:uid="{00000000-0004-0000-0000-00002E000000}"/>
    <hyperlink ref="B24" location="'CR2'!A1" display="CR2" xr:uid="{00000000-0004-0000-0000-00002F000000}"/>
    <hyperlink ref="C24" location="'CR2'!A1" display="Nemteljesítő hitelek és előlegek állományának változásai" xr:uid="{00000000-0004-0000-0000-000031000000}"/>
    <hyperlink ref="B25" location="'PV1'!A1" display="PV1" xr:uid="{00000000-0004-0000-0000-000033000000}"/>
    <hyperlink ref="C25" location="CCyB2!A1" display="Az intézményspecifikus anticiklikus tőkepuffer nagysága" xr:uid="{00000000-0004-0000-0000-000034000000}"/>
    <hyperlink ref="B25" location="'CQ1'!A1" display="CQ1" xr:uid="{00000000-0004-0000-0000-000035000000}"/>
    <hyperlink ref="C25" location="'CQ1'!A1" display="Átstrukturált kitettségek hitelminősége" xr:uid="{00000000-0004-0000-0000-000037000000}"/>
    <hyperlink ref="B26" location="'PV1'!A1" display="PV1" xr:uid="{00000000-0004-0000-0000-000039000000}"/>
    <hyperlink ref="C26" location="CCyB2!A1" display="Az intézményspecifikus anticiklikus tőkepuffer nagysága" xr:uid="{00000000-0004-0000-0000-00003A000000}"/>
    <hyperlink ref="B26" location="'CQ4'!A1" display="CQ4" xr:uid="{00000000-0004-0000-0000-00003C000000}"/>
    <hyperlink ref="C26" location="'CQ4'!A1" display="Nemteljesítő kitettségek minősége földrajzi bontásban" xr:uid="{00000000-0004-0000-0000-00003E000000}"/>
    <hyperlink ref="B27" location="'PV1'!A1" display="PV1" xr:uid="{00000000-0004-0000-0000-00003F000000}"/>
    <hyperlink ref="C27" location="CCyB2!A1" display="Az intézményspecifikus anticiklikus tőkepuffer nagysága" xr:uid="{00000000-0004-0000-0000-000040000000}"/>
    <hyperlink ref="B27" location="'CQ5'!A1" display="CQ5" xr:uid="{00000000-0004-0000-0000-000041000000}"/>
    <hyperlink ref="C27" location="'CQ5'!A1" display="Nem pénzügyi vállalatoknak nyújtott hitelek és előlegek hitelminősége ágazatok szerinti bontásban" xr:uid="{00000000-0004-0000-0000-000043000000}"/>
    <hyperlink ref="B28" location="'PV1'!A1" display="PV1" xr:uid="{00000000-0004-0000-0000-000045000000}"/>
    <hyperlink ref="C28" location="CCyB2!A1" display="Az intézményspecifikus anticiklikus tőkepuffer nagysága" xr:uid="{00000000-0004-0000-0000-000046000000}"/>
    <hyperlink ref="B28" location="'CQ7'!A1" display="CQ7" xr:uid="{00000000-0004-0000-0000-000047000000}"/>
    <hyperlink ref="C28" location="'CQ7'!A1" display="Birtokbavétellel és végrehajtással megszerzett biztosítékok" xr:uid="{00000000-0004-0000-0000-000049000000}"/>
    <hyperlink ref="B31" location="'CCR1'!A1" display="CCR1" xr:uid="{00000000-0004-0000-0000-000051000000}"/>
    <hyperlink ref="C31" location="'CCR1'!A1" display="A partnerkockázati kitettség elemzése módszerenként" xr:uid="{00000000-0004-0000-0000-000052000000}"/>
    <hyperlink ref="B32" location="'CCR2'!A1" display="CCR2" xr:uid="{00000000-0004-0000-0000-000053000000}"/>
    <hyperlink ref="C32" location="'CCR2'!A1" display="CVA-kockázathoz kapcsolódó szavatolótőke-követelmények hatálya alá tartozó ügyletek" xr:uid="{00000000-0004-0000-0000-000054000000}"/>
    <hyperlink ref="B33" location="'CCR3'!A1" display="CCR3" xr:uid="{00000000-0004-0000-0000-000055000000}"/>
    <hyperlink ref="C33" location="'CCR3'!A1" display="Sztenderd módszer – Partnerkockázati kitettségek szabályozási kitettségi osztályok és kockázati súlyok szerint" xr:uid="{00000000-0004-0000-0000-000056000000}"/>
    <hyperlink ref="B34" location="'CCR5'!A1" display="CCR5" xr:uid="{00000000-0004-0000-0000-000057000000}"/>
    <hyperlink ref="C34" location="'CCR5'!A1" display="Partnerkockázati kitettségek biztosítékainak összetétele" xr:uid="{00000000-0004-0000-0000-000058000000}"/>
    <hyperlink ref="B35" location="'CCR6'!A1" display="CCR6" xr:uid="{00000000-0004-0000-0000-000059000000}"/>
    <hyperlink ref="C35" location="'CCR6'!A1" display="Hitelderivatíva-kitettségek" xr:uid="{00000000-0004-0000-0000-00005A000000}"/>
    <hyperlink ref="B36" location="'CCR8'!A1" display="CCR8" xr:uid="{00000000-0004-0000-0000-00005B000000}"/>
    <hyperlink ref="C36" location="'CCR8'!A1" display="Központi szerződő felekkel szembeni kitettségek" xr:uid="{00000000-0004-0000-0000-00005C000000}"/>
    <hyperlink ref="B39" location="'MR1'!A1" display="MR1" xr:uid="{00000000-0004-0000-0000-00005D000000}"/>
    <hyperlink ref="C39" location="'MR1'!A1" display="Piaci kockázat a sztenderd módszer alapján" xr:uid="{00000000-0004-0000-0000-00005E000000}"/>
    <hyperlink ref="B42" location="IFRS9!A1" display="IFRS9" xr:uid="{00000000-0004-0000-0000-000077000000}"/>
  </hyperlinks>
  <pageMargins left="0.70866141732283472" right="0.70866141732283472" top="0.74803149606299213" bottom="0.74803149606299213" header="0.31496062992125984" footer="0.31496062992125984"/>
  <pageSetup paperSize="9" scale="5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99218-2C53-49C3-8F8E-4A4C1C93AE2F}">
  <sheetPr>
    <tabColor rgb="FF92D050"/>
  </sheetPr>
  <dimension ref="B1:I47"/>
  <sheetViews>
    <sheetView showGridLines="0" workbookViewId="0">
      <selection activeCell="B4" sqref="B4"/>
    </sheetView>
  </sheetViews>
  <sheetFormatPr defaultRowHeight="14.5" x14ac:dyDescent="0.35"/>
  <cols>
    <col min="1" max="1" width="4.453125" customWidth="1"/>
    <col min="2" max="2" width="6.7265625" customWidth="1"/>
    <col min="3" max="3" width="56" customWidth="1"/>
    <col min="4" max="8" width="21.26953125" customWidth="1"/>
  </cols>
  <sheetData>
    <row r="1" spans="2:9" ht="12.75" customHeight="1" x14ac:dyDescent="0.35"/>
    <row r="2" spans="2:9" x14ac:dyDescent="0.35">
      <c r="B2" s="82" t="s">
        <v>0</v>
      </c>
      <c r="C2" s="150"/>
      <c r="D2" s="150"/>
    </row>
    <row r="3" spans="2:9" x14ac:dyDescent="0.35">
      <c r="B3" s="1"/>
      <c r="C3" s="1"/>
      <c r="D3" s="1"/>
    </row>
    <row r="4" spans="2:9" ht="15.5" x14ac:dyDescent="0.35">
      <c r="B4" s="151" t="s">
        <v>677</v>
      </c>
      <c r="C4" s="2"/>
      <c r="D4" s="2"/>
    </row>
    <row r="5" spans="2:9" ht="2.15" customHeight="1" x14ac:dyDescent="0.35">
      <c r="B5" s="1"/>
      <c r="C5" s="1"/>
      <c r="D5" s="1"/>
    </row>
    <row r="6" spans="2:9" ht="2.15" customHeight="1" x14ac:dyDescent="0.35">
      <c r="B6" s="396"/>
      <c r="C6" s="396"/>
      <c r="D6" s="396"/>
    </row>
    <row r="7" spans="2:9" ht="2.15" customHeight="1" x14ac:dyDescent="0.35">
      <c r="B7" s="152"/>
      <c r="C7" s="153"/>
      <c r="D7" s="153"/>
    </row>
    <row r="8" spans="2:9" ht="15" thickBot="1" x14ac:dyDescent="0.4">
      <c r="B8" s="28"/>
      <c r="C8" s="401">
        <f>Tartalom!B3</f>
        <v>44742</v>
      </c>
      <c r="D8" s="401"/>
      <c r="E8" s="401"/>
      <c r="F8" s="401"/>
      <c r="G8" s="401"/>
      <c r="H8" s="401"/>
    </row>
    <row r="9" spans="2:9" x14ac:dyDescent="0.35">
      <c r="B9" s="402" t="s">
        <v>678</v>
      </c>
      <c r="C9" s="402"/>
      <c r="D9" s="404" t="s">
        <v>679</v>
      </c>
      <c r="E9" s="404"/>
      <c r="F9" s="404"/>
      <c r="G9" s="404"/>
      <c r="H9" s="402" t="s">
        <v>680</v>
      </c>
    </row>
    <row r="10" spans="2:9" ht="15" thickBot="1" x14ac:dyDescent="0.4">
      <c r="B10" s="403"/>
      <c r="C10" s="403"/>
      <c r="D10" s="326" t="s">
        <v>681</v>
      </c>
      <c r="E10" s="326" t="s">
        <v>682</v>
      </c>
      <c r="F10" s="326" t="s">
        <v>683</v>
      </c>
      <c r="G10" s="326" t="s">
        <v>684</v>
      </c>
      <c r="H10" s="403"/>
    </row>
    <row r="11" spans="2:9" ht="15" customHeight="1" x14ac:dyDescent="0.35">
      <c r="B11" s="405" t="s">
        <v>685</v>
      </c>
      <c r="C11" s="405"/>
      <c r="D11" s="405"/>
      <c r="E11" s="405"/>
      <c r="F11" s="405"/>
      <c r="G11" s="405"/>
      <c r="H11" s="405"/>
    </row>
    <row r="12" spans="2:9" x14ac:dyDescent="0.35">
      <c r="B12" s="73">
        <v>1</v>
      </c>
      <c r="C12" s="27" t="s">
        <v>686</v>
      </c>
      <c r="D12" s="327">
        <v>0</v>
      </c>
      <c r="E12" s="327">
        <v>0</v>
      </c>
      <c r="F12" s="327">
        <v>0</v>
      </c>
      <c r="G12" s="327">
        <v>3635663419441.7373</v>
      </c>
      <c r="H12" s="327">
        <v>3635663419441.7373</v>
      </c>
      <c r="I12" s="159"/>
    </row>
    <row r="13" spans="2:9" x14ac:dyDescent="0.35">
      <c r="B13" s="73">
        <v>2</v>
      </c>
      <c r="C13" s="328" t="s">
        <v>280</v>
      </c>
      <c r="D13" s="327">
        <v>0</v>
      </c>
      <c r="E13" s="327">
        <v>0</v>
      </c>
      <c r="F13" s="327">
        <v>0</v>
      </c>
      <c r="G13" s="327">
        <v>3635663419441.7373</v>
      </c>
      <c r="H13" s="327">
        <v>3635663419441.7373</v>
      </c>
    </row>
    <row r="14" spans="2:9" x14ac:dyDescent="0.35">
      <c r="B14" s="73">
        <v>3</v>
      </c>
      <c r="C14" s="328" t="s">
        <v>687</v>
      </c>
      <c r="D14" s="329"/>
      <c r="E14" s="327">
        <v>0</v>
      </c>
      <c r="F14" s="327">
        <v>0</v>
      </c>
      <c r="G14" s="327">
        <v>0</v>
      </c>
      <c r="H14" s="327">
        <v>0</v>
      </c>
      <c r="I14" s="159"/>
    </row>
    <row r="15" spans="2:9" x14ac:dyDescent="0.35">
      <c r="B15" s="73">
        <v>4</v>
      </c>
      <c r="C15" s="27" t="s">
        <v>688</v>
      </c>
      <c r="D15" s="330"/>
      <c r="E15" s="327">
        <v>14719739556827.992</v>
      </c>
      <c r="F15" s="327">
        <v>292378352002.66382</v>
      </c>
      <c r="G15" s="327">
        <v>404448863699.20215</v>
      </c>
      <c r="H15" s="327">
        <v>14473706041896.77</v>
      </c>
    </row>
    <row r="16" spans="2:9" x14ac:dyDescent="0.35">
      <c r="B16" s="73">
        <v>5</v>
      </c>
      <c r="C16" s="328" t="s">
        <v>193</v>
      </c>
      <c r="D16" s="330"/>
      <c r="E16" s="327">
        <v>10979601168196.986</v>
      </c>
      <c r="F16" s="327">
        <v>187420036802.53702</v>
      </c>
      <c r="G16" s="327">
        <v>225643781750.94528</v>
      </c>
      <c r="H16" s="327">
        <v>10834313926500.492</v>
      </c>
    </row>
    <row r="17" spans="2:8" x14ac:dyDescent="0.35">
      <c r="B17" s="73">
        <v>6</v>
      </c>
      <c r="C17" s="328" t="s">
        <v>194</v>
      </c>
      <c r="D17" s="330"/>
      <c r="E17" s="327">
        <v>3740138388631.0063</v>
      </c>
      <c r="F17" s="327">
        <v>104958315200.12683</v>
      </c>
      <c r="G17" s="327">
        <v>178805081948.2569</v>
      </c>
      <c r="H17" s="327">
        <v>3639392115396.2769</v>
      </c>
    </row>
    <row r="18" spans="2:8" x14ac:dyDescent="0.35">
      <c r="B18" s="73">
        <v>7</v>
      </c>
      <c r="C18" s="27" t="s">
        <v>689</v>
      </c>
      <c r="D18" s="330"/>
      <c r="E18" s="327">
        <v>8240337880712.8887</v>
      </c>
      <c r="F18" s="327">
        <v>494223146928.9032</v>
      </c>
      <c r="G18" s="327">
        <v>2002637766759.6013</v>
      </c>
      <c r="H18" s="327">
        <v>5001157944515.4297</v>
      </c>
    </row>
    <row r="19" spans="2:8" x14ac:dyDescent="0.35">
      <c r="B19" s="73">
        <v>8</v>
      </c>
      <c r="C19" s="328" t="s">
        <v>690</v>
      </c>
      <c r="D19" s="330"/>
      <c r="E19" s="327">
        <v>302854688892.96753</v>
      </c>
      <c r="F19" s="327">
        <v>0</v>
      </c>
      <c r="G19" s="327">
        <v>0</v>
      </c>
      <c r="H19" s="327">
        <v>251275298.22375</v>
      </c>
    </row>
    <row r="20" spans="2:8" x14ac:dyDescent="0.35">
      <c r="B20" s="73">
        <v>9</v>
      </c>
      <c r="C20" s="328" t="s">
        <v>691</v>
      </c>
      <c r="D20" s="330"/>
      <c r="E20" s="327">
        <v>7937483191819.9209</v>
      </c>
      <c r="F20" s="327">
        <v>494223146928.9032</v>
      </c>
      <c r="G20" s="327">
        <v>2002637766759.6013</v>
      </c>
      <c r="H20" s="327">
        <v>5000906669217.2061</v>
      </c>
    </row>
    <row r="21" spans="2:8" x14ac:dyDescent="0.35">
      <c r="B21" s="73">
        <v>10</v>
      </c>
      <c r="C21" s="27" t="s">
        <v>692</v>
      </c>
      <c r="D21" s="331"/>
      <c r="E21" s="327">
        <v>67005897753.730011</v>
      </c>
      <c r="F21" s="327">
        <v>0</v>
      </c>
      <c r="G21" s="327">
        <v>0</v>
      </c>
      <c r="H21" s="327">
        <v>0</v>
      </c>
    </row>
    <row r="22" spans="2:8" x14ac:dyDescent="0.35">
      <c r="B22" s="73">
        <v>11</v>
      </c>
      <c r="C22" s="27" t="s">
        <v>693</v>
      </c>
      <c r="D22" s="327">
        <v>51855785799.342224</v>
      </c>
      <c r="E22" s="327">
        <v>964571501078.08203</v>
      </c>
      <c r="F22" s="327">
        <v>0</v>
      </c>
      <c r="G22" s="327">
        <v>1217722706.2</v>
      </c>
      <c r="H22" s="327">
        <v>1217722706.2</v>
      </c>
    </row>
    <row r="23" spans="2:8" x14ac:dyDescent="0.35">
      <c r="B23" s="73">
        <v>12</v>
      </c>
      <c r="C23" s="328" t="s">
        <v>694</v>
      </c>
      <c r="D23" s="327">
        <v>51855785799.342224</v>
      </c>
      <c r="E23" s="332"/>
      <c r="F23" s="333"/>
      <c r="G23" s="333"/>
      <c r="H23" s="334"/>
    </row>
    <row r="24" spans="2:8" ht="21.5" x14ac:dyDescent="0.35">
      <c r="B24" s="73">
        <v>13</v>
      </c>
      <c r="C24" s="335" t="s">
        <v>695</v>
      </c>
      <c r="D24" s="336"/>
      <c r="E24" s="327">
        <v>964571501078.08203</v>
      </c>
      <c r="F24" s="327">
        <v>0</v>
      </c>
      <c r="G24" s="327">
        <v>1217722706.2</v>
      </c>
      <c r="H24" s="327">
        <v>1217722706.2</v>
      </c>
    </row>
    <row r="25" spans="2:8" x14ac:dyDescent="0.35">
      <c r="B25" s="76">
        <v>14</v>
      </c>
      <c r="C25" s="337" t="s">
        <v>696</v>
      </c>
      <c r="D25" s="338"/>
      <c r="E25" s="338"/>
      <c r="F25" s="338"/>
      <c r="G25" s="338"/>
      <c r="H25" s="339">
        <v>23111745128560.137</v>
      </c>
    </row>
    <row r="26" spans="2:8" x14ac:dyDescent="0.35">
      <c r="B26" s="400" t="s">
        <v>697</v>
      </c>
      <c r="C26" s="400"/>
      <c r="D26" s="400"/>
      <c r="E26" s="400"/>
      <c r="F26" s="400"/>
      <c r="G26" s="400"/>
      <c r="H26" s="400"/>
    </row>
    <row r="27" spans="2:8" x14ac:dyDescent="0.35">
      <c r="B27" s="73">
        <v>15</v>
      </c>
      <c r="C27" s="27" t="s">
        <v>190</v>
      </c>
      <c r="D27" s="329"/>
      <c r="E27" s="336"/>
      <c r="F27" s="336"/>
      <c r="G27" s="336"/>
      <c r="H27" s="327">
        <v>1139252286861.7429</v>
      </c>
    </row>
    <row r="28" spans="2:8" x14ac:dyDescent="0.35">
      <c r="B28" s="73" t="s">
        <v>698</v>
      </c>
      <c r="C28" s="340" t="s">
        <v>699</v>
      </c>
      <c r="D28" s="330"/>
      <c r="E28" s="327">
        <v>0</v>
      </c>
      <c r="F28" s="327">
        <v>0</v>
      </c>
      <c r="G28" s="327">
        <v>0</v>
      </c>
      <c r="H28" s="327">
        <v>0</v>
      </c>
    </row>
    <row r="29" spans="2:8" x14ac:dyDescent="0.35">
      <c r="B29" s="73">
        <v>16</v>
      </c>
      <c r="C29" s="27" t="s">
        <v>700</v>
      </c>
      <c r="D29" s="330"/>
      <c r="E29" s="327">
        <v>0</v>
      </c>
      <c r="F29" s="327">
        <v>0</v>
      </c>
      <c r="G29" s="327">
        <v>0</v>
      </c>
      <c r="H29" s="327">
        <v>0</v>
      </c>
    </row>
    <row r="30" spans="2:8" x14ac:dyDescent="0.35">
      <c r="B30" s="73">
        <v>17</v>
      </c>
      <c r="C30" s="27" t="s">
        <v>701</v>
      </c>
      <c r="D30" s="330"/>
      <c r="E30" s="327">
        <v>4249090640965.3936</v>
      </c>
      <c r="F30" s="327">
        <v>1952356604852.375</v>
      </c>
      <c r="G30" s="327">
        <v>12064733325837.469</v>
      </c>
      <c r="H30" s="327">
        <v>12111847257438.625</v>
      </c>
    </row>
    <row r="31" spans="2:8" ht="27.75" customHeight="1" x14ac:dyDescent="0.35">
      <c r="B31" s="73">
        <v>18</v>
      </c>
      <c r="C31" s="335" t="s">
        <v>702</v>
      </c>
      <c r="D31" s="330"/>
      <c r="E31" s="327">
        <v>2254970570</v>
      </c>
      <c r="F31" s="327">
        <v>864748700</v>
      </c>
      <c r="G31" s="327">
        <v>12731105790</v>
      </c>
      <c r="H31" s="327">
        <v>13163480140</v>
      </c>
    </row>
    <row r="32" spans="2:8" ht="39.75" customHeight="1" x14ac:dyDescent="0.35">
      <c r="B32" s="73">
        <v>19</v>
      </c>
      <c r="C32" s="335" t="s">
        <v>703</v>
      </c>
      <c r="D32" s="330"/>
      <c r="E32" s="327">
        <v>0</v>
      </c>
      <c r="F32" s="327">
        <v>0</v>
      </c>
      <c r="G32" s="327">
        <v>0</v>
      </c>
      <c r="H32" s="327">
        <v>0</v>
      </c>
    </row>
    <row r="33" spans="2:8" ht="51" customHeight="1" x14ac:dyDescent="0.35">
      <c r="B33" s="73">
        <v>20</v>
      </c>
      <c r="C33" s="335" t="s">
        <v>704</v>
      </c>
      <c r="D33" s="330"/>
      <c r="E33" s="327">
        <v>2709832538609.9097</v>
      </c>
      <c r="F33" s="327">
        <v>1705020806423.1123</v>
      </c>
      <c r="G33" s="327">
        <v>7986373510239.7695</v>
      </c>
      <c r="H33" s="327">
        <v>11218883582016.844</v>
      </c>
    </row>
    <row r="34" spans="2:8" ht="26.25" customHeight="1" x14ac:dyDescent="0.35">
      <c r="B34" s="73">
        <v>21</v>
      </c>
      <c r="C34" s="341" t="s">
        <v>705</v>
      </c>
      <c r="D34" s="330"/>
      <c r="E34" s="327">
        <v>438817411545.64484</v>
      </c>
      <c r="F34" s="327">
        <v>200678602123.70377</v>
      </c>
      <c r="G34" s="327">
        <v>4036752849386.2925</v>
      </c>
      <c r="H34" s="327">
        <v>2943637358935.7646</v>
      </c>
    </row>
    <row r="35" spans="2:8" x14ac:dyDescent="0.35">
      <c r="B35" s="73">
        <v>22</v>
      </c>
      <c r="C35" s="342" t="s">
        <v>706</v>
      </c>
      <c r="D35" s="330"/>
      <c r="E35" s="327">
        <v>189123038412.72409</v>
      </c>
      <c r="F35" s="327">
        <v>119528395318.81482</v>
      </c>
      <c r="G35" s="327">
        <v>3382955729655.7598</v>
      </c>
      <c r="H35" s="327">
        <v>0</v>
      </c>
    </row>
    <row r="36" spans="2:8" ht="21.5" x14ac:dyDescent="0.35">
      <c r="B36" s="73">
        <v>23</v>
      </c>
      <c r="C36" s="343" t="s">
        <v>705</v>
      </c>
      <c r="D36" s="330"/>
      <c r="E36" s="327">
        <v>148774801752.48276</v>
      </c>
      <c r="F36" s="327">
        <v>93742332611.081131</v>
      </c>
      <c r="G36" s="327">
        <v>2714876280075.415</v>
      </c>
      <c r="H36" s="327">
        <v>0</v>
      </c>
    </row>
    <row r="37" spans="2:8" ht="30" x14ac:dyDescent="0.35">
      <c r="B37" s="73">
        <v>24</v>
      </c>
      <c r="C37" s="344" t="s">
        <v>707</v>
      </c>
      <c r="D37" s="330"/>
      <c r="E37" s="327">
        <v>1347880093372.7598</v>
      </c>
      <c r="F37" s="327">
        <v>126942654410.44788</v>
      </c>
      <c r="G37" s="327">
        <v>682672980151.93933</v>
      </c>
      <c r="H37" s="327">
        <v>879800195281.78223</v>
      </c>
    </row>
    <row r="38" spans="2:8" x14ac:dyDescent="0.35">
      <c r="B38" s="73">
        <v>25</v>
      </c>
      <c r="C38" s="27" t="s">
        <v>708</v>
      </c>
      <c r="D38" s="331"/>
      <c r="E38" s="327"/>
      <c r="F38" s="327"/>
      <c r="G38" s="327"/>
      <c r="H38" s="327"/>
    </row>
    <row r="39" spans="2:8" x14ac:dyDescent="0.35">
      <c r="B39" s="73">
        <v>26</v>
      </c>
      <c r="C39" s="27" t="s">
        <v>709</v>
      </c>
      <c r="D39" s="327">
        <v>0</v>
      </c>
      <c r="E39" s="327">
        <v>1158676768840.2939</v>
      </c>
      <c r="F39" s="327">
        <v>200804811017.27142</v>
      </c>
      <c r="G39" s="327">
        <v>3680644842558.6426</v>
      </c>
      <c r="H39" s="327">
        <v>4332872224117.7534</v>
      </c>
    </row>
    <row r="40" spans="2:8" x14ac:dyDescent="0.35">
      <c r="B40" s="73">
        <v>27</v>
      </c>
      <c r="C40" s="345" t="s">
        <v>710</v>
      </c>
      <c r="D40" s="336"/>
      <c r="E40" s="336"/>
      <c r="F40" s="336"/>
      <c r="G40" s="327">
        <v>0</v>
      </c>
      <c r="H40" s="327">
        <v>0</v>
      </c>
    </row>
    <row r="41" spans="2:8" ht="21.5" x14ac:dyDescent="0.35">
      <c r="B41" s="73">
        <v>28</v>
      </c>
      <c r="C41" s="335" t="s">
        <v>711</v>
      </c>
      <c r="D41" s="336"/>
      <c r="E41" s="353">
        <v>39485967482.527496</v>
      </c>
      <c r="F41" s="353">
        <v>0</v>
      </c>
      <c r="G41" s="353">
        <v>0</v>
      </c>
      <c r="H41" s="327">
        <v>33563072360.148373</v>
      </c>
    </row>
    <row r="42" spans="2:8" x14ac:dyDescent="0.35">
      <c r="B42" s="73">
        <v>29</v>
      </c>
      <c r="C42" s="335" t="s">
        <v>712</v>
      </c>
      <c r="D42" s="336"/>
      <c r="E42" s="353">
        <v>0</v>
      </c>
      <c r="F42" s="353">
        <v>0</v>
      </c>
      <c r="G42" s="353">
        <v>0</v>
      </c>
      <c r="H42" s="327">
        <v>0</v>
      </c>
    </row>
    <row r="43" spans="2:8" x14ac:dyDescent="0.35">
      <c r="B43" s="73">
        <v>30</v>
      </c>
      <c r="C43" s="335" t="s">
        <v>713</v>
      </c>
      <c r="D43" s="336"/>
      <c r="E43" s="353">
        <v>319482364898.94122</v>
      </c>
      <c r="F43" s="353">
        <v>0</v>
      </c>
      <c r="G43" s="353">
        <v>0</v>
      </c>
      <c r="H43" s="327">
        <v>15974118244.947062</v>
      </c>
    </row>
    <row r="44" spans="2:8" x14ac:dyDescent="0.35">
      <c r="B44" s="73">
        <v>31</v>
      </c>
      <c r="C44" s="328" t="s">
        <v>714</v>
      </c>
      <c r="D44" s="336"/>
      <c r="E44" s="327">
        <v>799708436458.82532</v>
      </c>
      <c r="F44" s="327">
        <v>200804811017.27142</v>
      </c>
      <c r="G44" s="327">
        <v>3680644842558.6426</v>
      </c>
      <c r="H44" s="327">
        <v>4283335033512.6582</v>
      </c>
    </row>
    <row r="45" spans="2:8" x14ac:dyDescent="0.35">
      <c r="B45" s="73">
        <v>32</v>
      </c>
      <c r="C45" s="27" t="s">
        <v>715</v>
      </c>
      <c r="D45" s="336"/>
      <c r="E45" s="327">
        <v>3927134746273.1821</v>
      </c>
      <c r="F45" s="327">
        <v>211561623387.98544</v>
      </c>
      <c r="G45" s="327">
        <v>162917789352.66559</v>
      </c>
      <c r="H45" s="327">
        <v>225698744890.76279</v>
      </c>
    </row>
    <row r="46" spans="2:8" x14ac:dyDescent="0.35">
      <c r="B46" s="73">
        <v>33</v>
      </c>
      <c r="C46" s="346" t="s">
        <v>281</v>
      </c>
      <c r="D46" s="336"/>
      <c r="E46" s="347"/>
      <c r="F46" s="347"/>
      <c r="G46" s="347"/>
      <c r="H46" s="348">
        <v>17809670513308.883</v>
      </c>
    </row>
    <row r="47" spans="2:8" ht="15" thickBot="1" x14ac:dyDescent="0.4">
      <c r="B47" s="74">
        <v>34</v>
      </c>
      <c r="C47" s="349" t="s">
        <v>282</v>
      </c>
      <c r="D47" s="350"/>
      <c r="E47" s="351"/>
      <c r="F47" s="351"/>
      <c r="G47" s="351"/>
      <c r="H47" s="352">
        <v>1.2977076196490607</v>
      </c>
    </row>
  </sheetData>
  <sheetProtection algorithmName="SHA-512" hashValue="TSrdccuK3GQxZt6mM3hZytS7g+1wa/4nIEx0J6xaPgyQ3pbofWCzhBbzSDrOfalTC9rd3FCmjgscZgHxJFWkZQ==" saltValue="Z8rZsiCCZgPruFFINvSRqg==" spinCount="100000" sheet="1" objects="1" scenarios="1"/>
  <mergeCells count="7">
    <mergeCell ref="B26:H26"/>
    <mergeCell ref="B6:D6"/>
    <mergeCell ref="C8:H8"/>
    <mergeCell ref="B9:C10"/>
    <mergeCell ref="D9:G9"/>
    <mergeCell ref="H9:H10"/>
    <mergeCell ref="B11:H11"/>
  </mergeCells>
  <hyperlinks>
    <hyperlink ref="B2" location="Tartalom!A1" display="Back to contents page" xr:uid="{D988FC52-16B5-4888-9428-401378EC9C74}"/>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4D1A0-3AC8-480F-8A31-0F7158A443B1}">
  <sheetPr>
    <tabColor rgb="FF92D050"/>
  </sheetPr>
  <dimension ref="B1:R33"/>
  <sheetViews>
    <sheetView showGridLines="0" topLeftCell="B1" zoomScale="70" zoomScaleNormal="70" workbookViewId="0">
      <selection activeCell="D12" sqref="D12:R33"/>
    </sheetView>
  </sheetViews>
  <sheetFormatPr defaultRowHeight="14.5" x14ac:dyDescent="0.35"/>
  <cols>
    <col min="1" max="1" width="4.453125" customWidth="1"/>
    <col min="2" max="2" width="6.7265625" customWidth="1"/>
    <col min="3" max="3" width="28" customWidth="1"/>
    <col min="4" max="4" width="21.26953125" customWidth="1"/>
    <col min="5" max="5" width="16.453125" customWidth="1"/>
    <col min="6" max="6" width="15" customWidth="1"/>
    <col min="7" max="7" width="21.26953125" customWidth="1"/>
    <col min="8" max="8" width="15" customWidth="1"/>
    <col min="9" max="9" width="14.26953125" bestFit="1" customWidth="1"/>
    <col min="10" max="10" width="9.26953125" customWidth="1"/>
    <col min="11" max="12" width="14.26953125" bestFit="1" customWidth="1"/>
    <col min="13" max="13" width="9.26953125" customWidth="1"/>
    <col min="14" max="15" width="14.26953125" bestFit="1" customWidth="1"/>
    <col min="18" max="18" width="11.26953125" customWidth="1"/>
  </cols>
  <sheetData>
    <row r="1" spans="2:18" ht="12.75" customHeight="1" x14ac:dyDescent="0.35"/>
    <row r="2" spans="2:18" x14ac:dyDescent="0.35">
      <c r="B2" s="82" t="s">
        <v>0</v>
      </c>
      <c r="C2" s="150"/>
      <c r="D2" s="150"/>
    </row>
    <row r="3" spans="2:18" x14ac:dyDescent="0.35">
      <c r="B3" s="1"/>
      <c r="C3" s="1"/>
      <c r="D3" s="1"/>
    </row>
    <row r="4" spans="2:18" ht="15.5" x14ac:dyDescent="0.35">
      <c r="B4" s="151" t="s">
        <v>417</v>
      </c>
      <c r="C4" s="2"/>
      <c r="D4" s="2"/>
    </row>
    <row r="5" spans="2:18" ht="2.15" customHeight="1" x14ac:dyDescent="0.35">
      <c r="B5" s="1"/>
      <c r="C5" s="1"/>
      <c r="D5" s="1"/>
    </row>
    <row r="6" spans="2:18" ht="2.15" customHeight="1" x14ac:dyDescent="0.35">
      <c r="B6" s="396"/>
      <c r="C6" s="396"/>
      <c r="D6" s="396"/>
    </row>
    <row r="7" spans="2:18" ht="2.15" customHeight="1" x14ac:dyDescent="0.35">
      <c r="B7" s="152"/>
      <c r="C7" s="153"/>
      <c r="D7" s="153"/>
    </row>
    <row r="8" spans="2:18" ht="15" thickBot="1" x14ac:dyDescent="0.4">
      <c r="B8" s="28"/>
      <c r="C8" s="383">
        <f>Tartalom!B3</f>
        <v>44742</v>
      </c>
      <c r="D8" s="383"/>
      <c r="E8" s="383"/>
      <c r="F8" s="383"/>
      <c r="G8" s="383"/>
      <c r="H8" s="383"/>
      <c r="I8" s="383"/>
      <c r="J8" s="383"/>
      <c r="K8" s="383"/>
      <c r="L8" s="383"/>
      <c r="M8" s="383"/>
      <c r="N8" s="383"/>
      <c r="O8" s="383"/>
      <c r="P8" s="383"/>
      <c r="Q8" s="383"/>
      <c r="R8" s="383"/>
    </row>
    <row r="9" spans="2:18" ht="32.25" customHeight="1" thickBot="1" x14ac:dyDescent="0.4">
      <c r="C9" s="387" t="s">
        <v>2</v>
      </c>
      <c r="D9" s="408" t="s">
        <v>418</v>
      </c>
      <c r="E9" s="408"/>
      <c r="F9" s="408"/>
      <c r="G9" s="408"/>
      <c r="H9" s="408"/>
      <c r="I9" s="408"/>
      <c r="J9" s="408" t="s">
        <v>419</v>
      </c>
      <c r="K9" s="408"/>
      <c r="L9" s="408"/>
      <c r="M9" s="408"/>
      <c r="N9" s="408"/>
      <c r="O9" s="408"/>
      <c r="P9" s="385" t="s">
        <v>420</v>
      </c>
      <c r="Q9" s="408" t="s">
        <v>421</v>
      </c>
      <c r="R9" s="408"/>
    </row>
    <row r="10" spans="2:18" ht="34.5" customHeight="1" thickBot="1" x14ac:dyDescent="0.4">
      <c r="C10" s="407"/>
      <c r="D10" s="406" t="s">
        <v>422</v>
      </c>
      <c r="E10" s="406"/>
      <c r="F10" s="410"/>
      <c r="G10" s="411" t="s">
        <v>423</v>
      </c>
      <c r="H10" s="406"/>
      <c r="I10" s="410"/>
      <c r="J10" s="411" t="s">
        <v>424</v>
      </c>
      <c r="K10" s="406"/>
      <c r="L10" s="410"/>
      <c r="M10" s="406" t="s">
        <v>425</v>
      </c>
      <c r="N10" s="406"/>
      <c r="O10" s="406"/>
      <c r="P10" s="409"/>
      <c r="Q10" s="385" t="s">
        <v>426</v>
      </c>
      <c r="R10" s="385" t="s">
        <v>427</v>
      </c>
    </row>
    <row r="11" spans="2:18" ht="15" customHeight="1" thickBot="1" x14ac:dyDescent="0.4">
      <c r="C11" s="388"/>
      <c r="D11" s="189"/>
      <c r="E11" s="190" t="s">
        <v>428</v>
      </c>
      <c r="F11" s="191" t="s">
        <v>429</v>
      </c>
      <c r="G11" s="192"/>
      <c r="H11" s="190" t="s">
        <v>429</v>
      </c>
      <c r="I11" s="191" t="s">
        <v>430</v>
      </c>
      <c r="J11" s="193"/>
      <c r="K11" s="190" t="s">
        <v>428</v>
      </c>
      <c r="L11" s="191" t="s">
        <v>429</v>
      </c>
      <c r="M11" s="190"/>
      <c r="N11" s="190" t="s">
        <v>429</v>
      </c>
      <c r="O11" s="190" t="s">
        <v>430</v>
      </c>
      <c r="P11" s="386"/>
      <c r="Q11" s="386"/>
      <c r="R11" s="386"/>
    </row>
    <row r="12" spans="2:18" x14ac:dyDescent="0.35">
      <c r="C12" s="194" t="s">
        <v>415</v>
      </c>
      <c r="D12" s="195">
        <v>20242449.606835999</v>
      </c>
      <c r="E12" s="195">
        <v>16919227.634757001</v>
      </c>
      <c r="F12" s="196">
        <v>2140600.2945909998</v>
      </c>
      <c r="G12" s="197">
        <v>1070737.22242</v>
      </c>
      <c r="H12" s="195">
        <v>5676.061232</v>
      </c>
      <c r="I12" s="196">
        <v>951864.97550299997</v>
      </c>
      <c r="J12" s="197">
        <v>-459667.82920600002</v>
      </c>
      <c r="K12" s="195">
        <v>-188615.47176399999</v>
      </c>
      <c r="L12" s="196">
        <v>-269450.39510000002</v>
      </c>
      <c r="M12" s="195">
        <v>-717095.81010400003</v>
      </c>
      <c r="N12" s="195">
        <v>-4493.5564009999998</v>
      </c>
      <c r="O12" s="195">
        <v>-650210.06189699995</v>
      </c>
      <c r="P12" s="195">
        <v>-185997.33486999999</v>
      </c>
      <c r="Q12" s="195">
        <v>11179554.45552</v>
      </c>
      <c r="R12" s="195">
        <v>239961.72525300001</v>
      </c>
    </row>
    <row r="13" spans="2:18" x14ac:dyDescent="0.35">
      <c r="C13" s="198" t="s">
        <v>431</v>
      </c>
      <c r="D13" s="199">
        <v>700004.64540499996</v>
      </c>
      <c r="E13" s="199">
        <v>700004.64540499996</v>
      </c>
      <c r="F13" s="200">
        <v>0</v>
      </c>
      <c r="G13" s="201">
        <v>0</v>
      </c>
      <c r="H13" s="199">
        <v>0</v>
      </c>
      <c r="I13" s="200">
        <v>0</v>
      </c>
      <c r="J13" s="201">
        <v>-2.1659999999999999E-2</v>
      </c>
      <c r="K13" s="199">
        <v>-2.1659999999999999E-2</v>
      </c>
      <c r="L13" s="200">
        <v>0</v>
      </c>
      <c r="M13" s="199">
        <v>0</v>
      </c>
      <c r="N13" s="199">
        <v>0</v>
      </c>
      <c r="O13" s="199">
        <v>0</v>
      </c>
      <c r="P13" s="199">
        <v>0</v>
      </c>
      <c r="Q13" s="199">
        <v>0</v>
      </c>
      <c r="R13" s="199">
        <v>0</v>
      </c>
    </row>
    <row r="14" spans="2:18" x14ac:dyDescent="0.35">
      <c r="C14" s="198" t="s">
        <v>432</v>
      </c>
      <c r="D14" s="199">
        <v>593271.47282100003</v>
      </c>
      <c r="E14" s="199">
        <v>553465.546845</v>
      </c>
      <c r="F14" s="200">
        <v>24036.98027</v>
      </c>
      <c r="G14" s="201">
        <v>1026.4444900000001</v>
      </c>
      <c r="H14" s="199">
        <v>0.86695299999999997</v>
      </c>
      <c r="I14" s="200">
        <v>1025.5775369999999</v>
      </c>
      <c r="J14" s="201">
        <v>-3338.206236</v>
      </c>
      <c r="K14" s="199">
        <v>-1935.3302200000001</v>
      </c>
      <c r="L14" s="200">
        <v>-1402.8760159999999</v>
      </c>
      <c r="M14" s="199">
        <v>-912.50318100000004</v>
      </c>
      <c r="N14" s="199">
        <v>-0.85964300000000005</v>
      </c>
      <c r="O14" s="199">
        <v>-911.64353800000004</v>
      </c>
      <c r="P14" s="199">
        <v>-68.855963000000003</v>
      </c>
      <c r="Q14" s="199">
        <v>200908.416952</v>
      </c>
      <c r="R14" s="199">
        <v>108.39931</v>
      </c>
    </row>
    <row r="15" spans="2:18" x14ac:dyDescent="0.35">
      <c r="C15" s="198" t="s">
        <v>433</v>
      </c>
      <c r="D15" s="199">
        <v>1028889.559212</v>
      </c>
      <c r="E15" s="199">
        <v>1023312.876777</v>
      </c>
      <c r="F15" s="200">
        <v>5576.6824349999997</v>
      </c>
      <c r="G15" s="201">
        <v>37.578316999999998</v>
      </c>
      <c r="H15" s="199">
        <v>1.7060000000000001E-3</v>
      </c>
      <c r="I15" s="200">
        <v>37.576611</v>
      </c>
      <c r="J15" s="201">
        <v>-5252.9349220000004</v>
      </c>
      <c r="K15" s="199">
        <v>-4892.6150250000001</v>
      </c>
      <c r="L15" s="200">
        <v>-360.31989700000003</v>
      </c>
      <c r="M15" s="199">
        <v>-37.577137</v>
      </c>
      <c r="N15" s="199">
        <v>-5.2599999999999999E-4</v>
      </c>
      <c r="O15" s="199">
        <v>-37.576611</v>
      </c>
      <c r="P15" s="199">
        <v>0</v>
      </c>
      <c r="Q15" s="199">
        <v>305579.89983299997</v>
      </c>
      <c r="R15" s="199">
        <v>0</v>
      </c>
    </row>
    <row r="16" spans="2:18" x14ac:dyDescent="0.35">
      <c r="C16" s="198" t="s">
        <v>434</v>
      </c>
      <c r="D16" s="199">
        <v>411343.21850800002</v>
      </c>
      <c r="E16" s="199">
        <v>405322.244114</v>
      </c>
      <c r="F16" s="200">
        <v>6020.8937880000003</v>
      </c>
      <c r="G16" s="201">
        <v>11077.962696000001</v>
      </c>
      <c r="H16" s="199">
        <v>2410.942137</v>
      </c>
      <c r="I16" s="200">
        <v>8620.6045599999998</v>
      </c>
      <c r="J16" s="201">
        <v>-16042.95406</v>
      </c>
      <c r="K16" s="199">
        <v>-15537.222530999999</v>
      </c>
      <c r="L16" s="200">
        <v>-505.73152900000002</v>
      </c>
      <c r="M16" s="199">
        <v>-10236.613627000001</v>
      </c>
      <c r="N16" s="199">
        <v>-1844.5698520000001</v>
      </c>
      <c r="O16" s="199">
        <v>-8388.9031350000005</v>
      </c>
      <c r="P16" s="199">
        <v>-212.60074800000001</v>
      </c>
      <c r="Q16" s="199">
        <v>120773.914005</v>
      </c>
      <c r="R16" s="199">
        <v>129.21017499999999</v>
      </c>
    </row>
    <row r="17" spans="3:18" x14ac:dyDescent="0.35">
      <c r="C17" s="198" t="s">
        <v>435</v>
      </c>
      <c r="D17" s="199">
        <v>7998416.6798940003</v>
      </c>
      <c r="E17" s="199">
        <v>6772416.4350089999</v>
      </c>
      <c r="F17" s="200">
        <v>1213451.6552560001</v>
      </c>
      <c r="G17" s="201">
        <v>322454.54345300002</v>
      </c>
      <c r="H17" s="199">
        <v>1473.819851</v>
      </c>
      <c r="I17" s="200">
        <v>295869.47626000002</v>
      </c>
      <c r="J17" s="201">
        <v>-212503.58788000001</v>
      </c>
      <c r="K17" s="199">
        <v>-78824.204647000006</v>
      </c>
      <c r="L17" s="200">
        <v>-132253.75954100001</v>
      </c>
      <c r="M17" s="199">
        <v>-189553.43642300001</v>
      </c>
      <c r="N17" s="199">
        <v>-1199.53241</v>
      </c>
      <c r="O17" s="199">
        <v>-171052.77877400001</v>
      </c>
      <c r="P17" s="199">
        <v>-96370.374456000005</v>
      </c>
      <c r="Q17" s="199">
        <v>4346749.035867</v>
      </c>
      <c r="R17" s="199">
        <v>95167.599562999996</v>
      </c>
    </row>
    <row r="18" spans="3:18" x14ac:dyDescent="0.35">
      <c r="C18" s="202" t="s">
        <v>436</v>
      </c>
      <c r="D18" s="199">
        <v>3300061.9826409998</v>
      </c>
      <c r="E18" s="199">
        <v>2744115.5349300001</v>
      </c>
      <c r="F18" s="200">
        <v>555083.04276800004</v>
      </c>
      <c r="G18" s="201">
        <v>175040.62049299999</v>
      </c>
      <c r="H18" s="199">
        <v>88.906363999999996</v>
      </c>
      <c r="I18" s="200">
        <v>165737.401617</v>
      </c>
      <c r="J18" s="201">
        <v>-72849.461769999994</v>
      </c>
      <c r="K18" s="199">
        <v>-25201.212185</v>
      </c>
      <c r="L18" s="200">
        <v>-47632.335465999997</v>
      </c>
      <c r="M18" s="199">
        <v>-90079.416673999993</v>
      </c>
      <c r="N18" s="199">
        <v>-85.759574999999998</v>
      </c>
      <c r="O18" s="199">
        <v>-84854.714034000004</v>
      </c>
      <c r="P18" s="199">
        <v>-49473.561766999999</v>
      </c>
      <c r="Q18" s="199">
        <v>2250871.8722560001</v>
      </c>
      <c r="R18" s="199">
        <v>67733.411164999998</v>
      </c>
    </row>
    <row r="19" spans="3:18" x14ac:dyDescent="0.35">
      <c r="C19" s="198" t="s">
        <v>437</v>
      </c>
      <c r="D19" s="199">
        <v>9510524.0309960004</v>
      </c>
      <c r="E19" s="199">
        <v>7464705.8866069997</v>
      </c>
      <c r="F19" s="200">
        <v>891514.08284199995</v>
      </c>
      <c r="G19" s="201">
        <v>736140.69346400001</v>
      </c>
      <c r="H19" s="199">
        <v>1790.4305850000001</v>
      </c>
      <c r="I19" s="200">
        <v>646311.74053499999</v>
      </c>
      <c r="J19" s="201">
        <v>-222530.12444799999</v>
      </c>
      <c r="K19" s="199">
        <v>-87426.077680999995</v>
      </c>
      <c r="L19" s="200">
        <v>-134927.708117</v>
      </c>
      <c r="M19" s="199">
        <v>-516355.67973600002</v>
      </c>
      <c r="N19" s="199">
        <v>-1448.5939699999999</v>
      </c>
      <c r="O19" s="199">
        <v>-469819.15983900003</v>
      </c>
      <c r="P19" s="199">
        <v>-89345.503702999995</v>
      </c>
      <c r="Q19" s="199">
        <v>6205543.1888629999</v>
      </c>
      <c r="R19" s="199">
        <v>144556.51620499999</v>
      </c>
    </row>
    <row r="20" spans="3:18" ht="21" x14ac:dyDescent="0.35">
      <c r="C20" s="203" t="s">
        <v>416</v>
      </c>
      <c r="D20" s="199">
        <v>6862145.7326610005</v>
      </c>
      <c r="E20" s="199">
        <v>6754493.0720589999</v>
      </c>
      <c r="F20" s="200">
        <v>100370.288221</v>
      </c>
      <c r="G20" s="201">
        <v>89522.249821000005</v>
      </c>
      <c r="H20" s="199">
        <v>0</v>
      </c>
      <c r="I20" s="200">
        <v>89522.249821000005</v>
      </c>
      <c r="J20" s="201">
        <v>-27748.937506999999</v>
      </c>
      <c r="K20" s="199">
        <v>-20310.973473999999</v>
      </c>
      <c r="L20" s="200">
        <v>-7437.9640330000002</v>
      </c>
      <c r="M20" s="199">
        <v>-42581.968324000001</v>
      </c>
      <c r="N20" s="199">
        <v>0</v>
      </c>
      <c r="O20" s="199">
        <v>-42581.968324000001</v>
      </c>
      <c r="P20" s="199">
        <v>0</v>
      </c>
      <c r="Q20" s="199">
        <v>0</v>
      </c>
      <c r="R20" s="199">
        <v>0</v>
      </c>
    </row>
    <row r="21" spans="3:18" x14ac:dyDescent="0.35">
      <c r="C21" s="198" t="s">
        <v>431</v>
      </c>
      <c r="D21" s="199">
        <v>401363.87111200002</v>
      </c>
      <c r="E21" s="199">
        <v>401363.87111200002</v>
      </c>
      <c r="F21" s="200">
        <v>0</v>
      </c>
      <c r="G21" s="201">
        <v>0</v>
      </c>
      <c r="H21" s="199">
        <v>0</v>
      </c>
      <c r="I21" s="200">
        <v>0</v>
      </c>
      <c r="J21" s="201">
        <v>0</v>
      </c>
      <c r="K21" s="199">
        <v>0</v>
      </c>
      <c r="L21" s="200">
        <v>0</v>
      </c>
      <c r="M21" s="199">
        <v>0</v>
      </c>
      <c r="N21" s="199">
        <v>0</v>
      </c>
      <c r="O21" s="199">
        <v>0</v>
      </c>
      <c r="P21" s="199">
        <v>0</v>
      </c>
      <c r="Q21" s="199">
        <v>0</v>
      </c>
      <c r="R21" s="199">
        <v>0</v>
      </c>
    </row>
    <row r="22" spans="3:18" x14ac:dyDescent="0.35">
      <c r="C22" s="198" t="s">
        <v>432</v>
      </c>
      <c r="D22" s="199">
        <v>5979705.5060440004</v>
      </c>
      <c r="E22" s="199">
        <v>5904886.3844370004</v>
      </c>
      <c r="F22" s="200">
        <v>74763.781390000004</v>
      </c>
      <c r="G22" s="201">
        <v>89522.249821000005</v>
      </c>
      <c r="H22" s="199">
        <v>0</v>
      </c>
      <c r="I22" s="200">
        <v>89522.249821000005</v>
      </c>
      <c r="J22" s="201">
        <v>-24144.820855999998</v>
      </c>
      <c r="K22" s="199">
        <v>-18134.327148</v>
      </c>
      <c r="L22" s="200">
        <v>-6010.493708</v>
      </c>
      <c r="M22" s="199">
        <v>-42581.968324000001</v>
      </c>
      <c r="N22" s="199">
        <v>0</v>
      </c>
      <c r="O22" s="199">
        <v>-42581.968324000001</v>
      </c>
      <c r="P22" s="199">
        <v>0</v>
      </c>
      <c r="Q22" s="199">
        <v>0</v>
      </c>
      <c r="R22" s="199">
        <v>0</v>
      </c>
    </row>
    <row r="23" spans="3:18" x14ac:dyDescent="0.35">
      <c r="C23" s="198" t="s">
        <v>433</v>
      </c>
      <c r="D23" s="199">
        <v>162395.226421</v>
      </c>
      <c r="E23" s="199">
        <v>161503.995069</v>
      </c>
      <c r="F23" s="200">
        <v>891.23135200000002</v>
      </c>
      <c r="G23" s="201">
        <v>0</v>
      </c>
      <c r="H23" s="199">
        <v>0</v>
      </c>
      <c r="I23" s="200">
        <v>0</v>
      </c>
      <c r="J23" s="201">
        <v>-748.24094100000002</v>
      </c>
      <c r="K23" s="199">
        <v>-744.57840899999997</v>
      </c>
      <c r="L23" s="200">
        <v>-3.6625320000000001</v>
      </c>
      <c r="M23" s="199">
        <v>0</v>
      </c>
      <c r="N23" s="199">
        <v>0</v>
      </c>
      <c r="O23" s="199">
        <v>0</v>
      </c>
      <c r="P23" s="199">
        <v>0</v>
      </c>
      <c r="Q23" s="199">
        <v>0</v>
      </c>
      <c r="R23" s="199">
        <v>0</v>
      </c>
    </row>
    <row r="24" spans="3:18" x14ac:dyDescent="0.35">
      <c r="C24" s="198" t="s">
        <v>434</v>
      </c>
      <c r="D24" s="199">
        <v>59328.018157999999</v>
      </c>
      <c r="E24" s="199">
        <v>52107.617499</v>
      </c>
      <c r="F24" s="200">
        <v>0</v>
      </c>
      <c r="G24" s="201">
        <v>0</v>
      </c>
      <c r="H24" s="199">
        <v>0</v>
      </c>
      <c r="I24" s="200">
        <v>0</v>
      </c>
      <c r="J24" s="201">
        <v>-15.489330000000001</v>
      </c>
      <c r="K24" s="199">
        <v>-15.489330000000001</v>
      </c>
      <c r="L24" s="200">
        <v>0</v>
      </c>
      <c r="M24" s="199">
        <v>0</v>
      </c>
      <c r="N24" s="199">
        <v>0</v>
      </c>
      <c r="O24" s="199">
        <v>0</v>
      </c>
      <c r="P24" s="199">
        <v>0</v>
      </c>
      <c r="Q24" s="199">
        <v>0</v>
      </c>
      <c r="R24" s="199">
        <v>0</v>
      </c>
    </row>
    <row r="25" spans="3:18" x14ac:dyDescent="0.35">
      <c r="C25" s="198" t="s">
        <v>435</v>
      </c>
      <c r="D25" s="199">
        <v>259353.11092599999</v>
      </c>
      <c r="E25" s="199">
        <v>234631.20394199999</v>
      </c>
      <c r="F25" s="200">
        <v>24715.275479</v>
      </c>
      <c r="G25" s="201">
        <v>0</v>
      </c>
      <c r="H25" s="199">
        <v>0</v>
      </c>
      <c r="I25" s="200">
        <v>0</v>
      </c>
      <c r="J25" s="201">
        <v>-2840.3863799999999</v>
      </c>
      <c r="K25" s="199">
        <v>-1416.578587</v>
      </c>
      <c r="L25" s="200">
        <v>-1423.8077929999999</v>
      </c>
      <c r="M25" s="199">
        <v>0</v>
      </c>
      <c r="N25" s="199">
        <v>0</v>
      </c>
      <c r="O25" s="199">
        <v>0</v>
      </c>
      <c r="P25" s="199">
        <v>0</v>
      </c>
      <c r="Q25" s="199">
        <v>0</v>
      </c>
      <c r="R25" s="199">
        <v>0</v>
      </c>
    </row>
    <row r="26" spans="3:18" x14ac:dyDescent="0.35">
      <c r="C26" s="203" t="s">
        <v>158</v>
      </c>
      <c r="D26" s="199">
        <v>6675246.789779</v>
      </c>
      <c r="E26" s="199">
        <v>6390136.0657989997</v>
      </c>
      <c r="F26" s="200">
        <v>284982.02866800001</v>
      </c>
      <c r="G26" s="201">
        <v>32649.870899000001</v>
      </c>
      <c r="H26" s="199">
        <v>0</v>
      </c>
      <c r="I26" s="200">
        <v>32576.850585</v>
      </c>
      <c r="J26" s="201">
        <v>-62089.344431999998</v>
      </c>
      <c r="K26" s="199">
        <v>-49048.972355999998</v>
      </c>
      <c r="L26" s="200">
        <v>-13038.78428</v>
      </c>
      <c r="M26" s="199">
        <v>-5939.7189109999999</v>
      </c>
      <c r="N26" s="199">
        <v>0</v>
      </c>
      <c r="O26" s="199">
        <v>-5911.9598640000004</v>
      </c>
      <c r="P26" s="204"/>
      <c r="Q26" s="199">
        <v>605175.19698100002</v>
      </c>
      <c r="R26" s="199">
        <v>1441.230403</v>
      </c>
    </row>
    <row r="27" spans="3:18" x14ac:dyDescent="0.35">
      <c r="C27" s="198" t="s">
        <v>431</v>
      </c>
      <c r="D27" s="199">
        <v>0</v>
      </c>
      <c r="E27" s="199">
        <v>0</v>
      </c>
      <c r="F27" s="200">
        <v>0</v>
      </c>
      <c r="G27" s="201">
        <v>0</v>
      </c>
      <c r="H27" s="199">
        <v>0</v>
      </c>
      <c r="I27" s="200">
        <v>0</v>
      </c>
      <c r="J27" s="201">
        <v>0</v>
      </c>
      <c r="K27" s="199">
        <v>0</v>
      </c>
      <c r="L27" s="200">
        <v>0</v>
      </c>
      <c r="M27" s="199">
        <v>0</v>
      </c>
      <c r="N27" s="199">
        <v>0</v>
      </c>
      <c r="O27" s="199">
        <v>0</v>
      </c>
      <c r="P27" s="204"/>
      <c r="Q27" s="199">
        <v>0</v>
      </c>
      <c r="R27" s="199">
        <v>0</v>
      </c>
    </row>
    <row r="28" spans="3:18" x14ac:dyDescent="0.35">
      <c r="C28" s="198" t="s">
        <v>432</v>
      </c>
      <c r="D28" s="199">
        <v>170425.15413400001</v>
      </c>
      <c r="E28" s="199">
        <v>164407.66987700001</v>
      </c>
      <c r="F28" s="200">
        <v>6017.4842570000001</v>
      </c>
      <c r="G28" s="201">
        <v>1.718442</v>
      </c>
      <c r="H28" s="199">
        <v>0</v>
      </c>
      <c r="I28" s="200">
        <v>1.718442</v>
      </c>
      <c r="J28" s="201">
        <v>-543.53573400000005</v>
      </c>
      <c r="K28" s="199">
        <v>-299.39644600000003</v>
      </c>
      <c r="L28" s="200">
        <v>-244.13928799999999</v>
      </c>
      <c r="M28" s="199">
        <v>-0.72004000000000001</v>
      </c>
      <c r="N28" s="199">
        <v>0</v>
      </c>
      <c r="O28" s="199">
        <v>-0.72004000000000001</v>
      </c>
      <c r="P28" s="204"/>
      <c r="Q28" s="199">
        <v>3144.3562230000002</v>
      </c>
      <c r="R28" s="199">
        <v>0</v>
      </c>
    </row>
    <row r="29" spans="3:18" x14ac:dyDescent="0.35">
      <c r="C29" s="198" t="s">
        <v>433</v>
      </c>
      <c r="D29" s="199">
        <v>261288.01427499999</v>
      </c>
      <c r="E29" s="199">
        <v>261070.639711</v>
      </c>
      <c r="F29" s="200">
        <v>217.37456399999999</v>
      </c>
      <c r="G29" s="201">
        <v>0</v>
      </c>
      <c r="H29" s="199">
        <v>0</v>
      </c>
      <c r="I29" s="200">
        <v>0</v>
      </c>
      <c r="J29" s="201">
        <v>-1495.6840159999999</v>
      </c>
      <c r="K29" s="199">
        <v>-1488.6643180000001</v>
      </c>
      <c r="L29" s="200">
        <v>-7.019698</v>
      </c>
      <c r="M29" s="199">
        <v>0</v>
      </c>
      <c r="N29" s="199">
        <v>0</v>
      </c>
      <c r="O29" s="199">
        <v>0</v>
      </c>
      <c r="P29" s="204"/>
      <c r="Q29" s="199">
        <v>14011.76908</v>
      </c>
      <c r="R29" s="199">
        <v>0</v>
      </c>
    </row>
    <row r="30" spans="3:18" x14ac:dyDescent="0.35">
      <c r="C30" s="198" t="s">
        <v>434</v>
      </c>
      <c r="D30" s="199">
        <v>282071.26349400001</v>
      </c>
      <c r="E30" s="199">
        <v>282050.30614200002</v>
      </c>
      <c r="F30" s="200">
        <v>20.957352</v>
      </c>
      <c r="G30" s="201">
        <v>254.463189</v>
      </c>
      <c r="H30" s="199">
        <v>0</v>
      </c>
      <c r="I30" s="200">
        <v>254.463189</v>
      </c>
      <c r="J30" s="201">
        <v>-1043.4282740000001</v>
      </c>
      <c r="K30" s="199">
        <v>-1042.023776</v>
      </c>
      <c r="L30" s="200">
        <v>-1.404498</v>
      </c>
      <c r="M30" s="199">
        <v>-118.50313199999999</v>
      </c>
      <c r="N30" s="199">
        <v>0</v>
      </c>
      <c r="O30" s="199">
        <v>-118.50313199999999</v>
      </c>
      <c r="P30" s="204"/>
      <c r="Q30" s="199">
        <v>112092.209938</v>
      </c>
      <c r="R30" s="199">
        <v>0</v>
      </c>
    </row>
    <row r="31" spans="3:18" x14ac:dyDescent="0.35">
      <c r="C31" s="198" t="s">
        <v>435</v>
      </c>
      <c r="D31" s="199">
        <v>4849132.5182499997</v>
      </c>
      <c r="E31" s="199">
        <v>4599981.6149620004</v>
      </c>
      <c r="F31" s="200">
        <v>249134.77439999999</v>
      </c>
      <c r="G31" s="201">
        <v>25204.648314999999</v>
      </c>
      <c r="H31" s="199">
        <v>0</v>
      </c>
      <c r="I31" s="200">
        <v>25188.052842000001</v>
      </c>
      <c r="J31" s="201">
        <v>-49680.628127999997</v>
      </c>
      <c r="K31" s="199">
        <v>-38979.432933999997</v>
      </c>
      <c r="L31" s="200">
        <v>-10701.030454</v>
      </c>
      <c r="M31" s="199">
        <v>-3664.3554049999998</v>
      </c>
      <c r="N31" s="199">
        <v>0</v>
      </c>
      <c r="O31" s="199">
        <v>-3653.9733160000001</v>
      </c>
      <c r="P31" s="204"/>
      <c r="Q31" s="199">
        <v>456831.894761</v>
      </c>
      <c r="R31" s="199">
        <v>1337.1025990000001</v>
      </c>
    </row>
    <row r="32" spans="3:18" x14ac:dyDescent="0.35">
      <c r="C32" s="198" t="s">
        <v>437</v>
      </c>
      <c r="D32" s="199">
        <v>1112329.839626</v>
      </c>
      <c r="E32" s="199">
        <v>1082625.8351070001</v>
      </c>
      <c r="F32" s="200">
        <v>29591.438095000001</v>
      </c>
      <c r="G32" s="201">
        <v>7189.0409529999997</v>
      </c>
      <c r="H32" s="199">
        <v>0</v>
      </c>
      <c r="I32" s="200">
        <v>7132.6161119999997</v>
      </c>
      <c r="J32" s="201">
        <v>-9326.0682799999995</v>
      </c>
      <c r="K32" s="199">
        <v>-7239.454882</v>
      </c>
      <c r="L32" s="200">
        <v>-2085.1903419999999</v>
      </c>
      <c r="M32" s="199">
        <v>-2156.1403340000002</v>
      </c>
      <c r="N32" s="199">
        <v>0</v>
      </c>
      <c r="O32" s="199">
        <v>-2138.7633759999999</v>
      </c>
      <c r="P32" s="204"/>
      <c r="Q32" s="199">
        <v>19094.966979000001</v>
      </c>
      <c r="R32" s="199">
        <v>104.127804</v>
      </c>
    </row>
    <row r="33" spans="3:18" ht="15" thickBot="1" x14ac:dyDescent="0.4">
      <c r="C33" s="205" t="s">
        <v>15</v>
      </c>
      <c r="D33" s="206">
        <v>33779842.129276</v>
      </c>
      <c r="E33" s="206">
        <v>30063856.772615001</v>
      </c>
      <c r="F33" s="207">
        <v>2525952.61148</v>
      </c>
      <c r="G33" s="208">
        <v>1194049.482423</v>
      </c>
      <c r="H33" s="206">
        <v>6816.2005150000005</v>
      </c>
      <c r="I33" s="207">
        <v>1073964.0759089999</v>
      </c>
      <c r="J33" s="208">
        <v>-551239.12867000001</v>
      </c>
      <c r="K33" s="206">
        <v>-259697.69021100001</v>
      </c>
      <c r="L33" s="207">
        <v>-289937.88832099998</v>
      </c>
      <c r="M33" s="206">
        <v>-765617.49733899999</v>
      </c>
      <c r="N33" s="206">
        <v>-4493.5564009999998</v>
      </c>
      <c r="O33" s="206">
        <v>-698703.99008500006</v>
      </c>
      <c r="P33" s="206">
        <v>-185997.33486999999</v>
      </c>
      <c r="Q33" s="206">
        <v>11784729.652501</v>
      </c>
      <c r="R33" s="206">
        <v>241402.95565600001</v>
      </c>
    </row>
  </sheetData>
  <sheetProtection algorithmName="SHA-512" hashValue="Bq8XcOGy64r4OrJHc4ZmSJQ3w+LHk2+RkXSNoa11TavBpWSeNsDYd2CptILIGIXEe+T+eqGGN1R6t/FpSuUYdw==" saltValue="uis6meUY68w7fnDo7bta3A==" spinCount="100000" sheet="1" objects="1" scenarios="1"/>
  <mergeCells count="13">
    <mergeCell ref="M10:O10"/>
    <mergeCell ref="Q10:Q11"/>
    <mergeCell ref="R10:R11"/>
    <mergeCell ref="B6:D6"/>
    <mergeCell ref="C8:R8"/>
    <mergeCell ref="C9:C11"/>
    <mergeCell ref="D9:I9"/>
    <mergeCell ref="J9:O9"/>
    <mergeCell ref="P9:P11"/>
    <mergeCell ref="Q9:R9"/>
    <mergeCell ref="D10:F10"/>
    <mergeCell ref="G10:I10"/>
    <mergeCell ref="J10:L10"/>
  </mergeCells>
  <hyperlinks>
    <hyperlink ref="B2" location="Tartalom!A1" display="Back to contents page" xr:uid="{64E23944-87A6-431E-95FF-237D08ECEC65}"/>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DD558-2796-42F4-913E-C5D60B5AEDED}">
  <sheetPr>
    <tabColor rgb="FF92D050"/>
  </sheetPr>
  <dimension ref="B1:I13"/>
  <sheetViews>
    <sheetView showGridLines="0" workbookViewId="0">
      <selection activeCell="D11" sqref="D11:I13"/>
    </sheetView>
  </sheetViews>
  <sheetFormatPr defaultRowHeight="14.5" x14ac:dyDescent="0.35"/>
  <cols>
    <col min="1" max="2" width="4.453125" customWidth="1"/>
    <col min="3" max="3" width="44" customWidth="1"/>
    <col min="4" max="9" width="13.7265625" customWidth="1"/>
  </cols>
  <sheetData>
    <row r="1" spans="2:9" ht="12.75" customHeight="1" x14ac:dyDescent="0.35"/>
    <row r="2" spans="2:9" x14ac:dyDescent="0.35">
      <c r="B2" s="82" t="s">
        <v>0</v>
      </c>
      <c r="C2" s="183"/>
      <c r="D2" s="183"/>
      <c r="E2" s="183"/>
      <c r="G2" s="150"/>
      <c r="H2" s="150"/>
    </row>
    <row r="3" spans="2:9" x14ac:dyDescent="0.35">
      <c r="B3" s="1"/>
      <c r="C3" s="1"/>
      <c r="D3" s="1"/>
      <c r="E3" s="1"/>
      <c r="G3" s="1"/>
      <c r="H3" s="1"/>
    </row>
    <row r="4" spans="2:9" ht="15.5" x14ac:dyDescent="0.35">
      <c r="B4" s="151" t="s">
        <v>408</v>
      </c>
      <c r="C4" s="2"/>
      <c r="D4" s="2"/>
      <c r="E4" s="2"/>
      <c r="G4" s="2"/>
      <c r="H4" s="2"/>
    </row>
    <row r="5" spans="2:9" ht="2.15" customHeight="1" x14ac:dyDescent="0.35">
      <c r="B5" s="1"/>
      <c r="C5" s="1"/>
      <c r="D5" s="1"/>
      <c r="E5" s="1"/>
      <c r="G5" s="1"/>
      <c r="H5" s="1"/>
    </row>
    <row r="6" spans="2:9" ht="2.15" customHeight="1" x14ac:dyDescent="0.35">
      <c r="B6" s="396"/>
      <c r="C6" s="396"/>
      <c r="D6" s="396"/>
      <c r="E6" s="396"/>
      <c r="F6" s="396"/>
      <c r="G6" s="396"/>
      <c r="H6" s="396"/>
      <c r="I6" s="396"/>
    </row>
    <row r="7" spans="2:9" ht="2.15" customHeight="1" x14ac:dyDescent="0.35">
      <c r="B7" s="152"/>
      <c r="C7" s="153"/>
      <c r="D7" s="153"/>
      <c r="E7" s="184"/>
      <c r="G7" s="184"/>
      <c r="H7" s="184"/>
    </row>
    <row r="8" spans="2:9" ht="15" thickBot="1" x14ac:dyDescent="0.4">
      <c r="B8" s="28"/>
      <c r="C8" s="383">
        <f>Tartalom!B3</f>
        <v>44742</v>
      </c>
      <c r="D8" s="383"/>
      <c r="E8" s="383"/>
      <c r="F8" s="383"/>
      <c r="G8" s="383"/>
      <c r="H8" s="383"/>
      <c r="I8" s="383"/>
    </row>
    <row r="9" spans="2:9" ht="23.25" customHeight="1" thickBot="1" x14ac:dyDescent="0.4">
      <c r="C9" s="412" t="s">
        <v>2</v>
      </c>
      <c r="D9" s="390" t="s">
        <v>409</v>
      </c>
      <c r="E9" s="390"/>
      <c r="F9" s="390"/>
      <c r="G9" s="390"/>
      <c r="H9" s="390"/>
      <c r="I9" s="390"/>
    </row>
    <row r="10" spans="2:9" ht="26.25" customHeight="1" thickBot="1" x14ac:dyDescent="0.4">
      <c r="C10" s="413"/>
      <c r="D10" s="185" t="s">
        <v>410</v>
      </c>
      <c r="E10" s="185" t="s">
        <v>411</v>
      </c>
      <c r="F10" s="185" t="s">
        <v>412</v>
      </c>
      <c r="G10" s="185" t="s">
        <v>413</v>
      </c>
      <c r="H10" s="185" t="s">
        <v>414</v>
      </c>
      <c r="I10" s="185" t="s">
        <v>15</v>
      </c>
    </row>
    <row r="11" spans="2:9" x14ac:dyDescent="0.35">
      <c r="C11" s="186" t="s">
        <v>415</v>
      </c>
      <c r="D11" s="298">
        <v>0</v>
      </c>
      <c r="E11" s="298">
        <v>4786437.9255858697</v>
      </c>
      <c r="F11" s="298">
        <v>5232864.7069582641</v>
      </c>
      <c r="G11" s="298">
        <v>9591734.6978914253</v>
      </c>
      <c r="H11" s="298">
        <v>410819.88489668054</v>
      </c>
      <c r="I11" s="298">
        <v>20021857.21533224</v>
      </c>
    </row>
    <row r="12" spans="2:9" x14ac:dyDescent="0.35">
      <c r="C12" s="187" t="s">
        <v>416</v>
      </c>
      <c r="D12" s="298">
        <v>0</v>
      </c>
      <c r="E12" s="298">
        <v>1072664.1121070341</v>
      </c>
      <c r="F12" s="298">
        <v>3334663.6330921324</v>
      </c>
      <c r="G12" s="298">
        <v>2079836.3247894684</v>
      </c>
      <c r="H12" s="298">
        <v>245414.14379378202</v>
      </c>
      <c r="I12" s="298">
        <v>6732578.2137824167</v>
      </c>
    </row>
    <row r="13" spans="2:9" ht="15" thickBot="1" x14ac:dyDescent="0.4">
      <c r="C13" s="188" t="s">
        <v>15</v>
      </c>
      <c r="D13" s="299">
        <v>0</v>
      </c>
      <c r="E13" s="299">
        <v>5859102.0376929035</v>
      </c>
      <c r="F13" s="299">
        <v>8567528.3400503956</v>
      </c>
      <c r="G13" s="299">
        <v>11671571.022680894</v>
      </c>
      <c r="H13" s="299">
        <v>656234.02869046258</v>
      </c>
      <c r="I13" s="299">
        <v>26754435.429114655</v>
      </c>
    </row>
  </sheetData>
  <sheetProtection algorithmName="SHA-512" hashValue="o7KsqlAekaZRYioXcBNObKxofUqqoCFkTLAZTnvASYPg+C7gVKBR4IBYxAgH6NV1I0hhdIpoDF1dWWJBHqcAww==" saltValue="8Qm8wwCpTHH4mtsbYqh6SA==" spinCount="100000" sheet="1" objects="1" scenarios="1"/>
  <mergeCells count="4">
    <mergeCell ref="B6:I6"/>
    <mergeCell ref="C8:I8"/>
    <mergeCell ref="C9:C10"/>
    <mergeCell ref="D9:I9"/>
  </mergeCells>
  <hyperlinks>
    <hyperlink ref="B2" location="Tartalom!A1" display="Back to contents page" xr:uid="{4BFDCB7F-B265-4CF2-9B50-7330FB24F88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2334B-E6E4-4856-ABF8-92AB75D92D4C}">
  <sheetPr>
    <tabColor rgb="FF92D050"/>
  </sheetPr>
  <dimension ref="B1:D16"/>
  <sheetViews>
    <sheetView showGridLines="0" workbookViewId="0">
      <selection activeCell="D13" sqref="D13"/>
    </sheetView>
  </sheetViews>
  <sheetFormatPr defaultRowHeight="14.5" x14ac:dyDescent="0.35"/>
  <cols>
    <col min="1" max="2" width="4.453125" customWidth="1"/>
    <col min="3" max="3" width="44" customWidth="1"/>
    <col min="4" max="4" width="23.54296875" customWidth="1"/>
  </cols>
  <sheetData>
    <row r="1" spans="2:4" ht="12.75" customHeight="1" x14ac:dyDescent="0.35"/>
    <row r="2" spans="2:4" x14ac:dyDescent="0.35">
      <c r="B2" s="82" t="s">
        <v>0</v>
      </c>
      <c r="C2" s="183"/>
      <c r="D2" s="183"/>
    </row>
    <row r="3" spans="2:4" x14ac:dyDescent="0.35">
      <c r="B3" s="1"/>
      <c r="C3" s="1"/>
      <c r="D3" s="1"/>
    </row>
    <row r="4" spans="2:4" ht="15.5" x14ac:dyDescent="0.35">
      <c r="B4" s="151" t="s">
        <v>438</v>
      </c>
      <c r="C4" s="2"/>
      <c r="D4" s="2"/>
    </row>
    <row r="5" spans="2:4" x14ac:dyDescent="0.35">
      <c r="B5" s="1"/>
      <c r="C5" s="1"/>
      <c r="D5" s="1"/>
    </row>
    <row r="6" spans="2:4" ht="39" customHeight="1" x14ac:dyDescent="0.35">
      <c r="B6" s="396" t="s">
        <v>439</v>
      </c>
      <c r="C6" s="396"/>
      <c r="D6" s="396"/>
    </row>
    <row r="7" spans="2:4" x14ac:dyDescent="0.35">
      <c r="B7" s="152"/>
      <c r="C7" s="153"/>
      <c r="D7" s="153"/>
    </row>
    <row r="8" spans="2:4" ht="15" thickBot="1" x14ac:dyDescent="0.4">
      <c r="B8" s="28"/>
      <c r="C8" s="383">
        <f>Tartalom!B3</f>
        <v>44742</v>
      </c>
      <c r="D8" s="383"/>
    </row>
    <row r="9" spans="2:4" ht="23.25" customHeight="1" thickBot="1" x14ac:dyDescent="0.4">
      <c r="C9" s="209" t="s">
        <v>2</v>
      </c>
      <c r="D9" s="209" t="s">
        <v>440</v>
      </c>
    </row>
    <row r="10" spans="2:4" x14ac:dyDescent="0.35">
      <c r="C10" s="210" t="s">
        <v>717</v>
      </c>
      <c r="D10" s="211">
        <v>899646.14751995378</v>
      </c>
    </row>
    <row r="11" spans="2:4" ht="20" x14ac:dyDescent="0.35">
      <c r="C11" s="186" t="s">
        <v>441</v>
      </c>
      <c r="D11" s="167">
        <v>107488.92272599999</v>
      </c>
    </row>
    <row r="12" spans="2:4" x14ac:dyDescent="0.35">
      <c r="C12" s="83" t="s">
        <v>442</v>
      </c>
      <c r="D12" s="167">
        <v>25678.271978000001</v>
      </c>
    </row>
    <row r="13" spans="2:4" x14ac:dyDescent="0.35">
      <c r="C13" s="83" t="s">
        <v>443</v>
      </c>
      <c r="D13" s="167">
        <v>36810.506067828333</v>
      </c>
    </row>
    <row r="14" spans="2:4" x14ac:dyDescent="0.35">
      <c r="C14" s="186" t="s">
        <v>444</v>
      </c>
      <c r="D14" s="167">
        <v>166043.27506287451</v>
      </c>
    </row>
    <row r="15" spans="2:4" ht="21.5" thickBot="1" x14ac:dyDescent="0.4">
      <c r="C15" s="212" t="s">
        <v>716</v>
      </c>
      <c r="D15" s="213">
        <v>1110689.5672629999</v>
      </c>
    </row>
    <row r="16" spans="2:4" x14ac:dyDescent="0.35">
      <c r="C16" s="83" t="s">
        <v>445</v>
      </c>
      <c r="D16" s="214"/>
    </row>
  </sheetData>
  <sheetProtection algorithmName="SHA-512" hashValue="0R7eksti0DVYl5j0bOBYK6ndVVRns+yVZBS2lfytQ7LM19Gq9nWtYJIANmBXUqACVELGWoEF1EatBse4Vbbssg==" saltValue="8+0BmFRjfY2lkqSFIt2OFQ==" spinCount="100000" sheet="1" objects="1" scenarios="1"/>
  <mergeCells count="2">
    <mergeCell ref="B6:D6"/>
    <mergeCell ref="C8:D8"/>
  </mergeCells>
  <hyperlinks>
    <hyperlink ref="B2" location="Tartalom!A1" display="Back to contents page" xr:uid="{2834AEA5-A7D7-4616-B030-83600A28D111}"/>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5DED7-3027-4F21-BEBB-7242C0C339A5}">
  <sheetPr>
    <tabColor rgb="FF92D050"/>
  </sheetPr>
  <dimension ref="B1:K21"/>
  <sheetViews>
    <sheetView showGridLines="0" zoomScale="70" zoomScaleNormal="70" workbookViewId="0">
      <selection activeCell="I14" sqref="I14"/>
    </sheetView>
  </sheetViews>
  <sheetFormatPr defaultRowHeight="14.5" x14ac:dyDescent="0.35"/>
  <cols>
    <col min="1" max="2" width="4.453125" customWidth="1"/>
    <col min="3" max="3" width="44" customWidth="1"/>
    <col min="4" max="4" width="13.54296875" customWidth="1"/>
    <col min="8" max="8" width="14.26953125" customWidth="1"/>
    <col min="9" max="9" width="14.7265625" customWidth="1"/>
    <col min="11" max="11" width="22" customWidth="1"/>
  </cols>
  <sheetData>
    <row r="1" spans="2:11" ht="12.75" customHeight="1" x14ac:dyDescent="0.35"/>
    <row r="2" spans="2:11" x14ac:dyDescent="0.35">
      <c r="B2" s="82" t="s">
        <v>0</v>
      </c>
      <c r="C2" s="183"/>
    </row>
    <row r="3" spans="2:11" x14ac:dyDescent="0.35">
      <c r="B3" s="1"/>
      <c r="C3" s="1"/>
    </row>
    <row r="4" spans="2:11" ht="15.5" x14ac:dyDescent="0.35">
      <c r="B4" s="151" t="s">
        <v>446</v>
      </c>
      <c r="C4" s="2"/>
    </row>
    <row r="5" spans="2:11" ht="2.15" customHeight="1" x14ac:dyDescent="0.35">
      <c r="B5" s="1"/>
      <c r="C5" s="1"/>
    </row>
    <row r="6" spans="2:11" ht="2.15" customHeight="1" x14ac:dyDescent="0.35">
      <c r="B6" s="396"/>
      <c r="C6" s="396"/>
    </row>
    <row r="7" spans="2:11" ht="2.15" customHeight="1" x14ac:dyDescent="0.35">
      <c r="B7" s="152"/>
      <c r="C7" s="153"/>
    </row>
    <row r="8" spans="2:11" ht="15" thickBot="1" x14ac:dyDescent="0.4">
      <c r="B8" s="28"/>
      <c r="C8" s="383">
        <f>Tartalom!B3</f>
        <v>44742</v>
      </c>
      <c r="D8" s="383"/>
      <c r="E8" s="383"/>
      <c r="F8" s="383"/>
      <c r="G8" s="383"/>
      <c r="H8" s="383"/>
      <c r="I8" s="383"/>
      <c r="J8" s="383"/>
      <c r="K8" s="383"/>
    </row>
    <row r="9" spans="2:11" ht="54" customHeight="1" thickBot="1" x14ac:dyDescent="0.4">
      <c r="C9" s="387" t="s">
        <v>2</v>
      </c>
      <c r="D9" s="408" t="s">
        <v>447</v>
      </c>
      <c r="E9" s="408"/>
      <c r="F9" s="408"/>
      <c r="G9" s="414"/>
      <c r="H9" s="415" t="s">
        <v>419</v>
      </c>
      <c r="I9" s="416"/>
      <c r="J9" s="417" t="s">
        <v>448</v>
      </c>
      <c r="K9" s="408"/>
    </row>
    <row r="10" spans="2:11" ht="15.75" customHeight="1" thickBot="1" x14ac:dyDescent="0.4">
      <c r="C10" s="407"/>
      <c r="D10" s="385" t="s">
        <v>449</v>
      </c>
      <c r="E10" s="408" t="s">
        <v>450</v>
      </c>
      <c r="F10" s="408"/>
      <c r="G10" s="414"/>
      <c r="H10" s="418" t="s">
        <v>451</v>
      </c>
      <c r="I10" s="420" t="s">
        <v>452</v>
      </c>
      <c r="J10" s="409"/>
      <c r="K10" s="409" t="s">
        <v>453</v>
      </c>
    </row>
    <row r="11" spans="2:11" ht="43.5" customHeight="1" thickBot="1" x14ac:dyDescent="0.4">
      <c r="C11" s="388"/>
      <c r="D11" s="386"/>
      <c r="E11" s="189"/>
      <c r="F11" s="190" t="s">
        <v>454</v>
      </c>
      <c r="G11" s="191" t="s">
        <v>455</v>
      </c>
      <c r="H11" s="419"/>
      <c r="I11" s="421"/>
      <c r="J11" s="386"/>
      <c r="K11" s="386"/>
    </row>
    <row r="12" spans="2:11" x14ac:dyDescent="0.35">
      <c r="C12" s="215" t="s">
        <v>415</v>
      </c>
      <c r="D12" s="195">
        <v>650844.12149799999</v>
      </c>
      <c r="E12" s="195">
        <v>421590.31898400001</v>
      </c>
      <c r="F12" s="195">
        <v>420203.72836399998</v>
      </c>
      <c r="G12" s="196">
        <v>409089.927906</v>
      </c>
      <c r="H12" s="197">
        <v>-94019.402686000001</v>
      </c>
      <c r="I12" s="196">
        <v>-226296.48231699999</v>
      </c>
      <c r="J12" s="195">
        <v>520957.89828600001</v>
      </c>
      <c r="K12" s="195">
        <v>142945.12666099999</v>
      </c>
    </row>
    <row r="13" spans="2:11" x14ac:dyDescent="0.35">
      <c r="C13" s="198" t="s">
        <v>431</v>
      </c>
      <c r="D13" s="199">
        <v>0</v>
      </c>
      <c r="E13" s="199">
        <v>0</v>
      </c>
      <c r="F13" s="199">
        <v>0</v>
      </c>
      <c r="G13" s="200">
        <v>0</v>
      </c>
      <c r="H13" s="201">
        <v>0</v>
      </c>
      <c r="I13" s="200">
        <v>0</v>
      </c>
      <c r="J13" s="199">
        <v>0</v>
      </c>
      <c r="K13" s="199">
        <v>0</v>
      </c>
    </row>
    <row r="14" spans="2:11" x14ac:dyDescent="0.35">
      <c r="C14" s="198" t="s">
        <v>432</v>
      </c>
      <c r="D14" s="199">
        <v>452.03678500000001</v>
      </c>
      <c r="E14" s="199">
        <v>0</v>
      </c>
      <c r="F14" s="199">
        <v>0</v>
      </c>
      <c r="G14" s="200">
        <v>0</v>
      </c>
      <c r="H14" s="201">
        <v>-30.881323999999999</v>
      </c>
      <c r="I14" s="200">
        <v>0</v>
      </c>
      <c r="J14" s="199">
        <v>0</v>
      </c>
      <c r="K14" s="199">
        <v>0</v>
      </c>
    </row>
    <row r="15" spans="2:11" x14ac:dyDescent="0.35">
      <c r="C15" s="198" t="s">
        <v>433</v>
      </c>
      <c r="D15" s="199">
        <v>0</v>
      </c>
      <c r="E15" s="199">
        <v>0</v>
      </c>
      <c r="F15" s="199">
        <v>0</v>
      </c>
      <c r="G15" s="200">
        <v>0</v>
      </c>
      <c r="H15" s="201">
        <v>0</v>
      </c>
      <c r="I15" s="200">
        <v>0</v>
      </c>
      <c r="J15" s="199">
        <v>0</v>
      </c>
      <c r="K15" s="199">
        <v>0</v>
      </c>
    </row>
    <row r="16" spans="2:11" x14ac:dyDescent="0.35">
      <c r="C16" s="198" t="s">
        <v>434</v>
      </c>
      <c r="D16" s="199">
        <v>2787.8603469999998</v>
      </c>
      <c r="E16" s="199">
        <v>8376.6052149999996</v>
      </c>
      <c r="F16" s="199">
        <v>8376.6052149999996</v>
      </c>
      <c r="G16" s="200">
        <v>8376.6052149999996</v>
      </c>
      <c r="H16" s="201">
        <v>-241.25535600000001</v>
      </c>
      <c r="I16" s="200">
        <v>-8308.4741279999998</v>
      </c>
      <c r="J16" s="199">
        <v>1460.363476</v>
      </c>
      <c r="K16" s="199">
        <v>54.456400000000002</v>
      </c>
    </row>
    <row r="17" spans="3:11" x14ac:dyDescent="0.35">
      <c r="C17" s="198" t="s">
        <v>435</v>
      </c>
      <c r="D17" s="199">
        <v>382036.48237799999</v>
      </c>
      <c r="E17" s="199">
        <v>142579.58479200001</v>
      </c>
      <c r="F17" s="199">
        <v>141192.99417200001</v>
      </c>
      <c r="G17" s="200">
        <v>142571.991775</v>
      </c>
      <c r="H17" s="201">
        <v>-61576.534662999999</v>
      </c>
      <c r="I17" s="200">
        <v>-73873.627636999998</v>
      </c>
      <c r="J17" s="199">
        <v>261620.24555399999</v>
      </c>
      <c r="K17" s="199">
        <v>45880.179191000003</v>
      </c>
    </row>
    <row r="18" spans="3:11" x14ac:dyDescent="0.35">
      <c r="C18" s="198" t="s">
        <v>437</v>
      </c>
      <c r="D18" s="199">
        <v>265567.74198799999</v>
      </c>
      <c r="E18" s="199">
        <v>270634.12897700001</v>
      </c>
      <c r="F18" s="199">
        <v>270634.12897700001</v>
      </c>
      <c r="G18" s="200">
        <v>258141.33091600001</v>
      </c>
      <c r="H18" s="201">
        <v>-32170.731342999999</v>
      </c>
      <c r="I18" s="200">
        <v>-144114.38055199999</v>
      </c>
      <c r="J18" s="199">
        <v>257877.28925599999</v>
      </c>
      <c r="K18" s="199">
        <v>97010.491070000004</v>
      </c>
    </row>
    <row r="19" spans="3:11" x14ac:dyDescent="0.35">
      <c r="C19" s="216" t="s">
        <v>416</v>
      </c>
      <c r="D19" s="199">
        <v>0</v>
      </c>
      <c r="E19" s="199">
        <v>0</v>
      </c>
      <c r="F19" s="199">
        <v>0</v>
      </c>
      <c r="G19" s="200">
        <v>0</v>
      </c>
      <c r="H19" s="201">
        <v>0</v>
      </c>
      <c r="I19" s="200">
        <v>0</v>
      </c>
      <c r="J19" s="199">
        <v>0</v>
      </c>
      <c r="K19" s="199">
        <v>0</v>
      </c>
    </row>
    <row r="20" spans="3:11" x14ac:dyDescent="0.35">
      <c r="C20" s="216" t="s">
        <v>456</v>
      </c>
      <c r="D20" s="199">
        <v>6973.8916209999998</v>
      </c>
      <c r="E20" s="199">
        <v>1408.895479</v>
      </c>
      <c r="F20" s="199">
        <v>1408.895479</v>
      </c>
      <c r="G20" s="200">
        <v>1408.895479</v>
      </c>
      <c r="H20" s="201">
        <v>-468.96072199999998</v>
      </c>
      <c r="I20" s="200">
        <v>-500.23719399999999</v>
      </c>
      <c r="J20" s="199">
        <v>2309.8076580000002</v>
      </c>
      <c r="K20" s="199">
        <v>312.199499</v>
      </c>
    </row>
    <row r="21" spans="3:11" ht="15" thickBot="1" x14ac:dyDescent="0.4">
      <c r="C21" s="205" t="s">
        <v>15</v>
      </c>
      <c r="D21" s="206">
        <v>657818.01311900001</v>
      </c>
      <c r="E21" s="206">
        <v>422999.21446300001</v>
      </c>
      <c r="F21" s="206">
        <v>421612.62384299998</v>
      </c>
      <c r="G21" s="207">
        <v>410498.823385</v>
      </c>
      <c r="H21" s="208">
        <v>-94488.363408000005</v>
      </c>
      <c r="I21" s="207">
        <v>-226796.719511</v>
      </c>
      <c r="J21" s="206">
        <v>523267.70594399999</v>
      </c>
      <c r="K21" s="206">
        <v>143257.32616</v>
      </c>
    </row>
  </sheetData>
  <sheetProtection algorithmName="SHA-512" hashValue="vT3dv/KSk8m5huJ4lCHf9CzHqSBhZV+e5l/vYmKv0pfMRcneswZ+fvLHUmE9qVdED40WNOBIVNdc15eGQ04JEQ==" saltValue="2nbfXoVLM7usHlRFf1Ildg==" spinCount="100000" sheet="1" formatCells="0" formatColumns="0" formatRows="0" insertColumns="0" insertRows="0" insertHyperlinks="0" deleteColumns="0" deleteRows="0" sort="0" autoFilter="0" pivotTables="0"/>
  <mergeCells count="12">
    <mergeCell ref="J10:J11"/>
    <mergeCell ref="K10:K11"/>
    <mergeCell ref="B6:C6"/>
    <mergeCell ref="C8:K8"/>
    <mergeCell ref="C9:C11"/>
    <mergeCell ref="D9:G9"/>
    <mergeCell ref="H9:I9"/>
    <mergeCell ref="J9:K9"/>
    <mergeCell ref="D10:D11"/>
    <mergeCell ref="E10:G10"/>
    <mergeCell ref="H10:H11"/>
    <mergeCell ref="I10:I11"/>
  </mergeCells>
  <hyperlinks>
    <hyperlink ref="B2" location="Tartalom!A1" display="Back to contents page" xr:uid="{355BC251-39BE-4B50-A1A5-384EEE0EC6DA}"/>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08C68-6A3B-4E4F-AEFD-AF64AB0FDFD1}">
  <sheetPr>
    <tabColor rgb="FF92D050"/>
  </sheetPr>
  <dimension ref="B1:J28"/>
  <sheetViews>
    <sheetView showGridLines="0" workbookViewId="0">
      <selection activeCell="D12" sqref="D12:J28"/>
    </sheetView>
  </sheetViews>
  <sheetFormatPr defaultRowHeight="14.5" x14ac:dyDescent="0.35"/>
  <cols>
    <col min="1" max="2" width="4.453125" customWidth="1"/>
    <col min="3" max="3" width="44" customWidth="1"/>
    <col min="4" max="4" width="13.54296875" customWidth="1"/>
    <col min="7" max="7" width="16.26953125" customWidth="1"/>
    <col min="8" max="8" width="14.26953125" customWidth="1"/>
    <col min="9" max="9" width="14.7265625" customWidth="1"/>
    <col min="10" max="10" width="21.26953125" customWidth="1"/>
  </cols>
  <sheetData>
    <row r="1" spans="2:10" ht="12.75" customHeight="1" x14ac:dyDescent="0.35"/>
    <row r="2" spans="2:10" x14ac:dyDescent="0.35">
      <c r="B2" s="82" t="s">
        <v>0</v>
      </c>
      <c r="C2" s="183"/>
    </row>
    <row r="3" spans="2:10" x14ac:dyDescent="0.35">
      <c r="B3" s="1"/>
      <c r="C3" s="1"/>
    </row>
    <row r="4" spans="2:10" ht="15.5" x14ac:dyDescent="0.35">
      <c r="B4" s="151" t="s">
        <v>457</v>
      </c>
      <c r="C4" s="2"/>
    </row>
    <row r="5" spans="2:10" ht="2.15" customHeight="1" x14ac:dyDescent="0.35">
      <c r="B5" s="1"/>
      <c r="C5" s="1"/>
    </row>
    <row r="6" spans="2:10" ht="2.15" customHeight="1" x14ac:dyDescent="0.35">
      <c r="B6" s="396"/>
      <c r="C6" s="396"/>
    </row>
    <row r="7" spans="2:10" ht="2.15" customHeight="1" x14ac:dyDescent="0.35">
      <c r="B7" s="152"/>
      <c r="C7" s="153"/>
    </row>
    <row r="8" spans="2:10" ht="15" thickBot="1" x14ac:dyDescent="0.4">
      <c r="B8" s="28"/>
      <c r="C8" s="383">
        <f>Tartalom!B3</f>
        <v>44742</v>
      </c>
      <c r="D8" s="383"/>
      <c r="E8" s="383"/>
      <c r="F8" s="383"/>
      <c r="G8" s="383"/>
      <c r="H8" s="383"/>
      <c r="I8" s="383"/>
      <c r="J8" s="383"/>
    </row>
    <row r="9" spans="2:10" ht="15" thickBot="1" x14ac:dyDescent="0.4">
      <c r="C9" s="387" t="s">
        <v>2</v>
      </c>
      <c r="D9" s="406" t="s">
        <v>458</v>
      </c>
      <c r="E9" s="406"/>
      <c r="F9" s="406"/>
      <c r="G9" s="406"/>
      <c r="H9" s="385" t="s">
        <v>459</v>
      </c>
      <c r="I9" s="385" t="s">
        <v>460</v>
      </c>
      <c r="J9" s="385" t="s">
        <v>461</v>
      </c>
    </row>
    <row r="10" spans="2:10" ht="15.75" customHeight="1" thickBot="1" x14ac:dyDescent="0.4">
      <c r="C10" s="407"/>
      <c r="D10" s="217"/>
      <c r="E10" s="406" t="s">
        <v>462</v>
      </c>
      <c r="F10" s="406"/>
      <c r="G10" s="385" t="s">
        <v>463</v>
      </c>
      <c r="H10" s="409"/>
      <c r="I10" s="409"/>
      <c r="J10" s="409"/>
    </row>
    <row r="11" spans="2:10" ht="43.5" customHeight="1" thickBot="1" x14ac:dyDescent="0.4">
      <c r="C11" s="388"/>
      <c r="D11" s="189"/>
      <c r="E11" s="189"/>
      <c r="F11" s="190" t="s">
        <v>454</v>
      </c>
      <c r="G11" s="386"/>
      <c r="H11" s="386"/>
      <c r="I11" s="386"/>
      <c r="J11" s="386"/>
    </row>
    <row r="12" spans="2:10" x14ac:dyDescent="0.35">
      <c r="C12" s="194" t="s">
        <v>464</v>
      </c>
      <c r="D12" s="195">
        <v>30131807.151825</v>
      </c>
      <c r="E12" s="195">
        <v>1161399.6115240001</v>
      </c>
      <c r="F12" s="195">
        <v>1151361.825041</v>
      </c>
      <c r="G12" s="195">
        <v>28831214.463794999</v>
      </c>
      <c r="H12" s="195">
        <v>-1229188.1217420001</v>
      </c>
      <c r="I12" s="218"/>
      <c r="J12" s="195">
        <v>-19639.440923999999</v>
      </c>
    </row>
    <row r="13" spans="2:10" x14ac:dyDescent="0.35">
      <c r="C13" s="216" t="s">
        <v>465</v>
      </c>
      <c r="D13" s="199">
        <v>11781956.448098</v>
      </c>
      <c r="E13" s="199">
        <v>308918.789154</v>
      </c>
      <c r="F13" s="199">
        <v>303553.49561699998</v>
      </c>
      <c r="G13" s="199">
        <v>10512905.3035</v>
      </c>
      <c r="H13" s="199">
        <v>-274601.95717200002</v>
      </c>
      <c r="I13" s="219"/>
      <c r="J13" s="199">
        <v>-9707.7968029999993</v>
      </c>
    </row>
    <row r="14" spans="2:10" x14ac:dyDescent="0.35">
      <c r="C14" s="216" t="s">
        <v>466</v>
      </c>
      <c r="D14" s="199">
        <v>4137503.635729</v>
      </c>
      <c r="E14" s="199">
        <v>189258.536315</v>
      </c>
      <c r="F14" s="199">
        <v>189257.61779700001</v>
      </c>
      <c r="G14" s="199">
        <v>4127921.2782129999</v>
      </c>
      <c r="H14" s="199">
        <v>-221315.67043999999</v>
      </c>
      <c r="I14" s="219"/>
      <c r="J14" s="199">
        <v>0</v>
      </c>
    </row>
    <row r="15" spans="2:10" x14ac:dyDescent="0.35">
      <c r="C15" s="216" t="s">
        <v>467</v>
      </c>
      <c r="D15" s="199">
        <v>2729860.282956</v>
      </c>
      <c r="E15" s="199">
        <v>142393.13688400001</v>
      </c>
      <c r="F15" s="199">
        <v>142391.154572</v>
      </c>
      <c r="G15" s="199">
        <v>2719570.9010219998</v>
      </c>
      <c r="H15" s="199">
        <v>-105666.544612</v>
      </c>
      <c r="I15" s="219"/>
      <c r="J15" s="199">
        <v>-9931.3753419999994</v>
      </c>
    </row>
    <row r="16" spans="2:10" x14ac:dyDescent="0.35">
      <c r="C16" s="216" t="s">
        <v>468</v>
      </c>
      <c r="D16" s="199">
        <v>2658775.9283710001</v>
      </c>
      <c r="E16" s="199">
        <v>61014.014853000001</v>
      </c>
      <c r="F16" s="199">
        <v>61008.865000999998</v>
      </c>
      <c r="G16" s="199">
        <v>2655092.4574000002</v>
      </c>
      <c r="H16" s="199">
        <v>-55477.136734</v>
      </c>
      <c r="I16" s="219"/>
      <c r="J16" s="199">
        <v>0</v>
      </c>
    </row>
    <row r="17" spans="3:10" x14ac:dyDescent="0.35">
      <c r="C17" s="216" t="s">
        <v>469</v>
      </c>
      <c r="D17" s="199">
        <v>1371501.03767</v>
      </c>
      <c r="E17" s="199">
        <v>13016.430533000001</v>
      </c>
      <c r="F17" s="199">
        <v>13016.217537</v>
      </c>
      <c r="G17" s="199">
        <v>1371501.03767</v>
      </c>
      <c r="H17" s="199">
        <v>-17134.651043999998</v>
      </c>
      <c r="I17" s="219"/>
      <c r="J17" s="199">
        <v>0</v>
      </c>
    </row>
    <row r="18" spans="3:10" x14ac:dyDescent="0.35">
      <c r="C18" s="216" t="s">
        <v>470</v>
      </c>
      <c r="D18" s="199">
        <v>1640997.8278950001</v>
      </c>
      <c r="E18" s="199">
        <v>63278.421713999996</v>
      </c>
      <c r="F18" s="199">
        <v>61130.929917000001</v>
      </c>
      <c r="G18" s="199">
        <v>1638826.439884</v>
      </c>
      <c r="H18" s="199">
        <v>-67310.970367000002</v>
      </c>
      <c r="I18" s="219"/>
      <c r="J18" s="199">
        <v>-0.154055</v>
      </c>
    </row>
    <row r="19" spans="3:10" x14ac:dyDescent="0.35">
      <c r="C19" s="220" t="s">
        <v>471</v>
      </c>
      <c r="D19" s="221">
        <v>5811211.9911059961</v>
      </c>
      <c r="E19" s="221">
        <v>383520.28207099997</v>
      </c>
      <c r="F19" s="221">
        <v>381003.54460000002</v>
      </c>
      <c r="G19" s="221">
        <v>5805397.0461059958</v>
      </c>
      <c r="H19" s="221">
        <v>-487681.19137300015</v>
      </c>
      <c r="I19" s="222"/>
      <c r="J19" s="221">
        <v>-0.11472400000275229</v>
      </c>
    </row>
    <row r="20" spans="3:10" x14ac:dyDescent="0.35">
      <c r="C20" s="203" t="s">
        <v>158</v>
      </c>
      <c r="D20" s="199">
        <v>6707896.6606780002</v>
      </c>
      <c r="E20" s="199">
        <v>32649.870899000001</v>
      </c>
      <c r="F20" s="199">
        <v>32648.929360999999</v>
      </c>
      <c r="G20" s="223"/>
      <c r="H20" s="223"/>
      <c r="I20" s="199">
        <v>-68029.063343000002</v>
      </c>
      <c r="J20" s="223"/>
    </row>
    <row r="21" spans="3:10" x14ac:dyDescent="0.35">
      <c r="C21" s="216" t="s">
        <v>465</v>
      </c>
      <c r="D21" s="199">
        <v>2866596.8599</v>
      </c>
      <c r="E21" s="199">
        <v>11900.116416999999</v>
      </c>
      <c r="F21" s="199">
        <v>11900.116416999999</v>
      </c>
      <c r="G21" s="219"/>
      <c r="H21" s="219"/>
      <c r="I21" s="199">
        <v>-0.77879900000000002</v>
      </c>
      <c r="J21" s="219"/>
    </row>
    <row r="22" spans="3:10" x14ac:dyDescent="0.35">
      <c r="C22" s="216" t="s">
        <v>466</v>
      </c>
      <c r="D22" s="199">
        <v>659370.715753</v>
      </c>
      <c r="E22" s="199">
        <v>645.91273899999999</v>
      </c>
      <c r="F22" s="199">
        <v>645.91273899999999</v>
      </c>
      <c r="G22" s="219"/>
      <c r="H22" s="219"/>
      <c r="I22" s="199">
        <v>-7691.4785780000002</v>
      </c>
      <c r="J22" s="219"/>
    </row>
    <row r="23" spans="3:10" x14ac:dyDescent="0.35">
      <c r="C23" s="216" t="s">
        <v>467</v>
      </c>
      <c r="D23" s="199">
        <v>691045.21511500003</v>
      </c>
      <c r="E23" s="199">
        <v>5713.3071630000004</v>
      </c>
      <c r="F23" s="199">
        <v>5712.3656250000004</v>
      </c>
      <c r="G23" s="219"/>
      <c r="H23" s="219"/>
      <c r="I23" s="199">
        <v>0</v>
      </c>
      <c r="J23" s="219"/>
    </row>
    <row r="24" spans="3:10" x14ac:dyDescent="0.35">
      <c r="C24" s="216" t="s">
        <v>468</v>
      </c>
      <c r="D24" s="199">
        <v>532335.57105699996</v>
      </c>
      <c r="E24" s="199">
        <v>3973.972237</v>
      </c>
      <c r="F24" s="199">
        <v>3973.972237</v>
      </c>
      <c r="G24" s="219"/>
      <c r="H24" s="219"/>
      <c r="I24" s="199">
        <v>-22563.491934000001</v>
      </c>
      <c r="J24" s="219"/>
    </row>
    <row r="25" spans="3:10" x14ac:dyDescent="0.35">
      <c r="C25" s="216" t="s">
        <v>472</v>
      </c>
      <c r="D25" s="199">
        <v>563296.33649999998</v>
      </c>
      <c r="E25" s="199">
        <v>1821.989431</v>
      </c>
      <c r="F25" s="199">
        <v>1821.989431</v>
      </c>
      <c r="G25" s="219"/>
      <c r="H25" s="219"/>
      <c r="I25" s="199">
        <v>-5419.7470460000004</v>
      </c>
      <c r="J25" s="219"/>
    </row>
    <row r="26" spans="3:10" x14ac:dyDescent="0.35">
      <c r="C26" s="216" t="s">
        <v>469</v>
      </c>
      <c r="D26" s="199">
        <v>339399.67562599998</v>
      </c>
      <c r="E26" s="199">
        <v>1388.928228</v>
      </c>
      <c r="F26" s="199">
        <v>1388.928228</v>
      </c>
      <c r="G26" s="219"/>
      <c r="H26" s="219"/>
      <c r="I26" s="199">
        <v>-2.3220839999999998</v>
      </c>
      <c r="J26" s="219"/>
    </row>
    <row r="27" spans="3:10" x14ac:dyDescent="0.35">
      <c r="C27" s="216" t="s">
        <v>471</v>
      </c>
      <c r="D27" s="199">
        <v>1055852.286727</v>
      </c>
      <c r="E27" s="199">
        <v>7205.6446840000026</v>
      </c>
      <c r="F27" s="199">
        <v>7205.644683999999</v>
      </c>
      <c r="G27" s="219"/>
      <c r="H27" s="219"/>
      <c r="I27" s="199">
        <v>-32351.244902000006</v>
      </c>
      <c r="J27" s="219"/>
    </row>
    <row r="28" spans="3:10" ht="15" thickBot="1" x14ac:dyDescent="0.4">
      <c r="C28" s="205" t="s">
        <v>15</v>
      </c>
      <c r="D28" s="206">
        <v>36839703.812503003</v>
      </c>
      <c r="E28" s="206">
        <v>1194049.482423</v>
      </c>
      <c r="F28" s="206">
        <v>1184010.754402</v>
      </c>
      <c r="G28" s="206">
        <v>28831214.463794999</v>
      </c>
      <c r="H28" s="206">
        <v>-1229188.1217420001</v>
      </c>
      <c r="I28" s="206">
        <v>-68029.063343000002</v>
      </c>
      <c r="J28" s="206">
        <v>-19639.440923999999</v>
      </c>
    </row>
  </sheetData>
  <sheetProtection algorithmName="SHA-512" hashValue="R05Cs11U2KZJIW0fCca9Lce1kO7r2C7lbFRHxBBt7ZRcEabc1NfPbmw6TUBT02MZe3c5AxNl6uk1Ocr45s6hfA==" saltValue="cJIN+D4XSyNe/c6xbwlYNA==" spinCount="100000" sheet="1" objects="1" scenarios="1"/>
  <mergeCells count="9">
    <mergeCell ref="B6:C6"/>
    <mergeCell ref="C8:J8"/>
    <mergeCell ref="C9:C11"/>
    <mergeCell ref="D9:G9"/>
    <mergeCell ref="H9:H11"/>
    <mergeCell ref="I9:I11"/>
    <mergeCell ref="J9:J11"/>
    <mergeCell ref="E10:F10"/>
    <mergeCell ref="G10:G11"/>
  </mergeCells>
  <hyperlinks>
    <hyperlink ref="B2" location="Tartalom!A1" display="Back to contents page" xr:uid="{26C7E7C8-4BD9-456A-9F20-58C1195CC6A1}"/>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FD6C0-C799-4920-A130-38C6EAA942C6}">
  <sheetPr>
    <tabColor rgb="FF92D050"/>
  </sheetPr>
  <dimension ref="B1:I32"/>
  <sheetViews>
    <sheetView showGridLines="0" zoomScale="85" zoomScaleNormal="85" workbookViewId="0">
      <selection activeCell="D12" sqref="D12:I31"/>
    </sheetView>
  </sheetViews>
  <sheetFormatPr defaultRowHeight="14.5" x14ac:dyDescent="0.35"/>
  <cols>
    <col min="1" max="2" width="4.453125" customWidth="1"/>
    <col min="3" max="3" width="44" customWidth="1"/>
    <col min="4" max="4" width="13.54296875" customWidth="1"/>
    <col min="7" max="7" width="16.26953125" customWidth="1"/>
    <col min="8" max="8" width="14.26953125" customWidth="1"/>
    <col min="9" max="9" width="23.54296875" customWidth="1"/>
  </cols>
  <sheetData>
    <row r="1" spans="2:9" ht="12.75" customHeight="1" x14ac:dyDescent="0.35"/>
    <row r="2" spans="2:9" x14ac:dyDescent="0.35">
      <c r="B2" s="82" t="s">
        <v>0</v>
      </c>
      <c r="C2" s="183"/>
    </row>
    <row r="3" spans="2:9" x14ac:dyDescent="0.35">
      <c r="B3" s="1"/>
      <c r="C3" s="1"/>
    </row>
    <row r="4" spans="2:9" ht="15.5" x14ac:dyDescent="0.35">
      <c r="B4" s="151" t="s">
        <v>473</v>
      </c>
      <c r="C4" s="2"/>
    </row>
    <row r="5" spans="2:9" ht="2.15" customHeight="1" x14ac:dyDescent="0.35">
      <c r="B5" s="1"/>
      <c r="C5" s="1"/>
    </row>
    <row r="6" spans="2:9" ht="2.15" customHeight="1" x14ac:dyDescent="0.35">
      <c r="B6" s="396"/>
      <c r="C6" s="396"/>
    </row>
    <row r="7" spans="2:9" ht="2.15" customHeight="1" x14ac:dyDescent="0.35">
      <c r="B7" s="152"/>
      <c r="C7" s="153"/>
    </row>
    <row r="8" spans="2:9" ht="15" thickBot="1" x14ac:dyDescent="0.4">
      <c r="B8" s="28"/>
      <c r="C8" s="383">
        <f>Tartalom!B3</f>
        <v>44742</v>
      </c>
      <c r="D8" s="383"/>
      <c r="E8" s="383"/>
      <c r="F8" s="383"/>
      <c r="G8" s="383"/>
      <c r="H8" s="383"/>
      <c r="I8" s="383"/>
    </row>
    <row r="9" spans="2:9" ht="15" thickBot="1" x14ac:dyDescent="0.4">
      <c r="C9" s="387" t="s">
        <v>2</v>
      </c>
      <c r="D9" s="406" t="s">
        <v>458</v>
      </c>
      <c r="E9" s="406"/>
      <c r="F9" s="406"/>
      <c r="G9" s="406"/>
      <c r="H9" s="385" t="s">
        <v>459</v>
      </c>
      <c r="I9" s="385" t="s">
        <v>461</v>
      </c>
    </row>
    <row r="10" spans="2:9" ht="15.75" customHeight="1" thickBot="1" x14ac:dyDescent="0.4">
      <c r="C10" s="407"/>
      <c r="D10" s="224"/>
      <c r="E10" s="422" t="s">
        <v>462</v>
      </c>
      <c r="F10" s="422"/>
      <c r="G10" s="409" t="s">
        <v>463</v>
      </c>
      <c r="H10" s="409"/>
      <c r="I10" s="409"/>
    </row>
    <row r="11" spans="2:9" ht="43.5" customHeight="1" thickBot="1" x14ac:dyDescent="0.4">
      <c r="C11" s="388"/>
      <c r="D11" s="189"/>
      <c r="E11" s="189"/>
      <c r="F11" s="190" t="s">
        <v>454</v>
      </c>
      <c r="G11" s="386"/>
      <c r="H11" s="386"/>
      <c r="I11" s="386"/>
    </row>
    <row r="12" spans="2:9" x14ac:dyDescent="0.35">
      <c r="C12" s="215" t="s">
        <v>474</v>
      </c>
      <c r="D12" s="195">
        <v>600753.49522899999</v>
      </c>
      <c r="E12" s="195">
        <v>18495.176307000002</v>
      </c>
      <c r="F12" s="195">
        <v>18256.24119029595</v>
      </c>
      <c r="G12" s="195">
        <v>600740.99811699998</v>
      </c>
      <c r="H12" s="195">
        <v>-22302.313522</v>
      </c>
      <c r="I12" s="195">
        <v>0</v>
      </c>
    </row>
    <row r="13" spans="2:9" x14ac:dyDescent="0.35">
      <c r="C13" s="216" t="s">
        <v>475</v>
      </c>
      <c r="D13" s="199">
        <v>76237.345791999993</v>
      </c>
      <c r="E13" s="199">
        <v>1744.0755160000001</v>
      </c>
      <c r="F13" s="199">
        <v>1721.5441878288589</v>
      </c>
      <c r="G13" s="199">
        <v>76237.345791999993</v>
      </c>
      <c r="H13" s="199">
        <v>-2438.3637749999998</v>
      </c>
      <c r="I13" s="199">
        <v>0</v>
      </c>
    </row>
    <row r="14" spans="2:9" x14ac:dyDescent="0.35">
      <c r="C14" s="216" t="s">
        <v>476</v>
      </c>
      <c r="D14" s="199">
        <v>1435932.405759</v>
      </c>
      <c r="E14" s="199">
        <v>71848.979646000007</v>
      </c>
      <c r="F14" s="199">
        <v>70920.77847333606</v>
      </c>
      <c r="G14" s="199">
        <v>1435922.225115</v>
      </c>
      <c r="H14" s="199">
        <v>-73179.423735000004</v>
      </c>
      <c r="I14" s="199">
        <v>0</v>
      </c>
    </row>
    <row r="15" spans="2:9" x14ac:dyDescent="0.35">
      <c r="C15" s="216" t="s">
        <v>477</v>
      </c>
      <c r="D15" s="199">
        <v>473022.39897500002</v>
      </c>
      <c r="E15" s="199">
        <v>3479.2200560000001</v>
      </c>
      <c r="F15" s="199">
        <v>3434.2727769732628</v>
      </c>
      <c r="G15" s="199">
        <v>472945.70984700002</v>
      </c>
      <c r="H15" s="199">
        <v>-8047.7546810000003</v>
      </c>
      <c r="I15" s="199">
        <v>0</v>
      </c>
    </row>
    <row r="16" spans="2:9" x14ac:dyDescent="0.35">
      <c r="C16" s="216" t="s">
        <v>478</v>
      </c>
      <c r="D16" s="199">
        <v>51068.095974000003</v>
      </c>
      <c r="E16" s="199">
        <v>588.866533</v>
      </c>
      <c r="F16" s="199">
        <v>581.25909571743614</v>
      </c>
      <c r="G16" s="199">
        <v>51068.095974000003</v>
      </c>
      <c r="H16" s="199">
        <v>-1593.190022</v>
      </c>
      <c r="I16" s="199">
        <v>0</v>
      </c>
    </row>
    <row r="17" spans="3:9" x14ac:dyDescent="0.35">
      <c r="C17" s="216" t="s">
        <v>479</v>
      </c>
      <c r="D17" s="199">
        <v>613010.51011999999</v>
      </c>
      <c r="E17" s="199">
        <v>35343.998077999997</v>
      </c>
      <c r="F17" s="199">
        <v>34887.396736905546</v>
      </c>
      <c r="G17" s="199">
        <v>606327.59518900001</v>
      </c>
      <c r="H17" s="199">
        <v>-23660.876919999999</v>
      </c>
      <c r="I17" s="199">
        <v>-6682.9149310000003</v>
      </c>
    </row>
    <row r="18" spans="3:9" x14ac:dyDescent="0.35">
      <c r="C18" s="216" t="s">
        <v>480</v>
      </c>
      <c r="D18" s="199">
        <v>1902222.7673200001</v>
      </c>
      <c r="E18" s="199">
        <v>65258.649157</v>
      </c>
      <c r="F18" s="199">
        <v>64415.587015095742</v>
      </c>
      <c r="G18" s="199">
        <v>1902175.1596250001</v>
      </c>
      <c r="H18" s="199">
        <v>-82925.831458999994</v>
      </c>
      <c r="I18" s="199">
        <v>0</v>
      </c>
    </row>
    <row r="19" spans="3:9" x14ac:dyDescent="0.35">
      <c r="C19" s="216" t="s">
        <v>481</v>
      </c>
      <c r="D19" s="199">
        <v>521683.23289300001</v>
      </c>
      <c r="E19" s="199">
        <v>26013.428581</v>
      </c>
      <c r="F19" s="199">
        <v>25677.366815991507</v>
      </c>
      <c r="G19" s="199">
        <v>521673.039109</v>
      </c>
      <c r="H19" s="199">
        <v>-22194.015797</v>
      </c>
      <c r="I19" s="199">
        <v>0</v>
      </c>
    </row>
    <row r="20" spans="3:9" x14ac:dyDescent="0.35">
      <c r="C20" s="216" t="s">
        <v>482</v>
      </c>
      <c r="D20" s="199">
        <v>417562.36836700002</v>
      </c>
      <c r="E20" s="199">
        <v>15231.442080000001</v>
      </c>
      <c r="F20" s="199">
        <v>15034.670428270552</v>
      </c>
      <c r="G20" s="199">
        <v>417505.58701000002</v>
      </c>
      <c r="H20" s="199">
        <v>-43506.275980999999</v>
      </c>
      <c r="I20" s="199">
        <v>0</v>
      </c>
    </row>
    <row r="21" spans="3:9" x14ac:dyDescent="0.35">
      <c r="C21" s="216" t="s">
        <v>483</v>
      </c>
      <c r="D21" s="199">
        <v>238828.72899100001</v>
      </c>
      <c r="E21" s="199">
        <v>5875.3201349999999</v>
      </c>
      <c r="F21" s="199">
        <v>5799.41816581474</v>
      </c>
      <c r="G21" s="199">
        <v>238828.72899100001</v>
      </c>
      <c r="H21" s="199">
        <v>-5733.5161559999997</v>
      </c>
      <c r="I21" s="199">
        <v>0</v>
      </c>
    </row>
    <row r="22" spans="3:9" x14ac:dyDescent="0.35">
      <c r="C22" s="216" t="s">
        <v>484</v>
      </c>
      <c r="D22" s="199">
        <v>183090.422961</v>
      </c>
      <c r="E22" s="199">
        <v>2735.9430259999999</v>
      </c>
      <c r="F22" s="199">
        <v>2700.5979795207454</v>
      </c>
      <c r="G22" s="199">
        <v>182269.05342099999</v>
      </c>
      <c r="H22" s="199">
        <v>-3700.6384400000002</v>
      </c>
      <c r="I22" s="199">
        <v>0</v>
      </c>
    </row>
    <row r="23" spans="3:9" x14ac:dyDescent="0.35">
      <c r="C23" s="216" t="s">
        <v>485</v>
      </c>
      <c r="D23" s="199">
        <v>976675.644569</v>
      </c>
      <c r="E23" s="199">
        <v>22020.251345000001</v>
      </c>
      <c r="F23" s="199">
        <v>21735.776558837581</v>
      </c>
      <c r="G23" s="199">
        <v>976631.63210799999</v>
      </c>
      <c r="H23" s="199">
        <v>-39092.064937000003</v>
      </c>
      <c r="I23" s="199">
        <v>0</v>
      </c>
    </row>
    <row r="24" spans="3:9" x14ac:dyDescent="0.35">
      <c r="C24" s="216" t="s">
        <v>486</v>
      </c>
      <c r="D24" s="199">
        <v>224707.12491400001</v>
      </c>
      <c r="E24" s="199">
        <v>12450.981228000001</v>
      </c>
      <c r="F24" s="199">
        <v>12290.129738757038</v>
      </c>
      <c r="G24" s="199">
        <v>221156.692503</v>
      </c>
      <c r="H24" s="199">
        <v>-6448.7850049999997</v>
      </c>
      <c r="I24" s="199">
        <v>-3248.460411</v>
      </c>
    </row>
    <row r="25" spans="3:9" x14ac:dyDescent="0.35">
      <c r="C25" s="216" t="s">
        <v>487</v>
      </c>
      <c r="D25" s="199">
        <v>255765.101968</v>
      </c>
      <c r="E25" s="199">
        <v>9762.1765460000006</v>
      </c>
      <c r="F25" s="199">
        <v>9636.0611333331181</v>
      </c>
      <c r="G25" s="199">
        <v>255765.101968</v>
      </c>
      <c r="H25" s="199">
        <v>-9406.020246</v>
      </c>
      <c r="I25" s="199">
        <v>0</v>
      </c>
    </row>
    <row r="26" spans="3:9" x14ac:dyDescent="0.35">
      <c r="C26" s="216" t="s">
        <v>488</v>
      </c>
      <c r="D26" s="199">
        <v>613.39137600000004</v>
      </c>
      <c r="E26" s="199">
        <v>3.1330450000000001</v>
      </c>
      <c r="F26" s="199">
        <v>3.0925698804181065</v>
      </c>
      <c r="G26" s="199">
        <v>613.39137600000004</v>
      </c>
      <c r="H26" s="199">
        <v>-9.8636949999999999</v>
      </c>
      <c r="I26" s="199">
        <v>0</v>
      </c>
    </row>
    <row r="27" spans="3:9" x14ac:dyDescent="0.35">
      <c r="C27" s="216" t="s">
        <v>489</v>
      </c>
      <c r="D27" s="199">
        <v>12732.614899</v>
      </c>
      <c r="E27" s="199">
        <v>346.17626899999999</v>
      </c>
      <c r="F27" s="199">
        <v>341.70409388467652</v>
      </c>
      <c r="G27" s="199">
        <v>12732.614899</v>
      </c>
      <c r="H27" s="199">
        <v>-423.33215300000001</v>
      </c>
      <c r="I27" s="199">
        <v>0</v>
      </c>
    </row>
    <row r="28" spans="3:9" x14ac:dyDescent="0.35">
      <c r="C28" s="216" t="s">
        <v>490</v>
      </c>
      <c r="D28" s="199">
        <v>55581.917581000002</v>
      </c>
      <c r="E28" s="199">
        <v>1385.9036619999999</v>
      </c>
      <c r="F28" s="199">
        <v>1367.9994772696707</v>
      </c>
      <c r="G28" s="199">
        <v>55577.537908999999</v>
      </c>
      <c r="H28" s="199">
        <v>-1560.176925</v>
      </c>
      <c r="I28" s="199">
        <v>0</v>
      </c>
    </row>
    <row r="29" spans="3:9" x14ac:dyDescent="0.35">
      <c r="C29" s="216" t="s">
        <v>491</v>
      </c>
      <c r="D29" s="199">
        <v>19361.916813</v>
      </c>
      <c r="E29" s="199">
        <v>956.58317099999999</v>
      </c>
      <c r="F29" s="199">
        <v>944.22528331046726</v>
      </c>
      <c r="G29" s="199">
        <v>19361.916813</v>
      </c>
      <c r="H29" s="199">
        <v>-1089.0515419999999</v>
      </c>
      <c r="I29" s="199">
        <v>0</v>
      </c>
    </row>
    <row r="30" spans="3:9" x14ac:dyDescent="0.35">
      <c r="C30" s="216" t="s">
        <v>492</v>
      </c>
      <c r="D30" s="199">
        <v>262021.73884599999</v>
      </c>
      <c r="E30" s="199">
        <v>28914.239072</v>
      </c>
      <c r="F30" s="199">
        <v>28540.702373976619</v>
      </c>
      <c r="G30" s="199">
        <v>262009.07283600001</v>
      </c>
      <c r="H30" s="199">
        <v>-44811.588658000001</v>
      </c>
      <c r="I30" s="199">
        <v>-2.565312</v>
      </c>
    </row>
    <row r="31" spans="3:9" ht="15" thickBot="1" x14ac:dyDescent="0.4">
      <c r="C31" s="205" t="s">
        <v>15</v>
      </c>
      <c r="D31" s="206">
        <v>8320871.2233469998</v>
      </c>
      <c r="E31" s="206">
        <v>322454.54345300002</v>
      </c>
      <c r="F31" s="206">
        <v>318288.82409500005</v>
      </c>
      <c r="G31" s="206">
        <v>8309541.4986020001</v>
      </c>
      <c r="H31" s="206">
        <v>-392123.08364899998</v>
      </c>
      <c r="I31" s="206">
        <v>-9933.940654</v>
      </c>
    </row>
    <row r="32" spans="3:9" x14ac:dyDescent="0.35">
      <c r="C32" s="225"/>
    </row>
  </sheetData>
  <sheetProtection algorithmName="SHA-512" hashValue="CEjJyaL4rcXnBFBXcO14QBBCbGtEk1ZYAiwdnivdGLYYtj8S7fHEBeD46X2rT1JYGyOeawebFLn4Ruy5oHE0tQ==" saltValue="vWM+3NatrjYlLWfc3K87Hg==" spinCount="100000" sheet="1" objects="1" scenarios="1"/>
  <mergeCells count="8">
    <mergeCell ref="B6:C6"/>
    <mergeCell ref="C8:I8"/>
    <mergeCell ref="C9:C11"/>
    <mergeCell ref="D9:G9"/>
    <mergeCell ref="H9:H11"/>
    <mergeCell ref="I9:I11"/>
    <mergeCell ref="E10:F10"/>
    <mergeCell ref="G10:G11"/>
  </mergeCells>
  <hyperlinks>
    <hyperlink ref="B2" location="Tartalom!A1" display="Back to contents page" xr:uid="{5D1230BB-51AC-4264-8FDD-F9969D7D6382}"/>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D47AE-9FA2-43FF-801C-02EF57321871}">
  <sheetPr>
    <tabColor rgb="FF92D050"/>
  </sheetPr>
  <dimension ref="B1:E19"/>
  <sheetViews>
    <sheetView showGridLines="0" workbookViewId="0">
      <selection activeCell="D11" sqref="D11:E19"/>
    </sheetView>
  </sheetViews>
  <sheetFormatPr defaultRowHeight="14.5" x14ac:dyDescent="0.35"/>
  <cols>
    <col min="1" max="2" width="4.453125" customWidth="1"/>
    <col min="3" max="3" width="44" customWidth="1"/>
    <col min="4" max="5" width="16.26953125" customWidth="1"/>
  </cols>
  <sheetData>
    <row r="1" spans="2:5" ht="12.75" customHeight="1" x14ac:dyDescent="0.35"/>
    <row r="2" spans="2:5" x14ac:dyDescent="0.35">
      <c r="B2" s="82" t="s">
        <v>0</v>
      </c>
      <c r="C2" s="183"/>
    </row>
    <row r="3" spans="2:5" x14ac:dyDescent="0.35">
      <c r="B3" s="1"/>
      <c r="C3" s="1"/>
    </row>
    <row r="4" spans="2:5" ht="15.5" x14ac:dyDescent="0.35">
      <c r="B4" s="151" t="s">
        <v>493</v>
      </c>
      <c r="C4" s="2"/>
    </row>
    <row r="5" spans="2:5" ht="2.15" customHeight="1" x14ac:dyDescent="0.35">
      <c r="B5" s="1"/>
      <c r="C5" s="1"/>
    </row>
    <row r="6" spans="2:5" ht="2.15" customHeight="1" x14ac:dyDescent="0.35">
      <c r="B6" s="396"/>
      <c r="C6" s="396"/>
    </row>
    <row r="7" spans="2:5" ht="2.15" customHeight="1" x14ac:dyDescent="0.35">
      <c r="B7" s="152"/>
      <c r="C7" s="153"/>
    </row>
    <row r="8" spans="2:5" ht="15" thickBot="1" x14ac:dyDescent="0.4">
      <c r="B8" s="28"/>
      <c r="C8" s="383">
        <f>Tartalom!B3</f>
        <v>44742</v>
      </c>
      <c r="D8" s="383"/>
      <c r="E8" s="383"/>
    </row>
    <row r="9" spans="2:5" ht="15.75" customHeight="1" thickBot="1" x14ac:dyDescent="0.4">
      <c r="C9" s="423" t="s">
        <v>2</v>
      </c>
      <c r="D9" s="425" t="s">
        <v>494</v>
      </c>
      <c r="E9" s="425"/>
    </row>
    <row r="10" spans="2:5" ht="34.5" customHeight="1" thickBot="1" x14ac:dyDescent="0.4">
      <c r="C10" s="424"/>
      <c r="D10" s="226" t="s">
        <v>495</v>
      </c>
      <c r="E10" s="227" t="s">
        <v>496</v>
      </c>
    </row>
    <row r="11" spans="2:5" ht="15.75" customHeight="1" x14ac:dyDescent="0.35">
      <c r="C11" s="228" t="s">
        <v>497</v>
      </c>
      <c r="D11" s="229">
        <v>0</v>
      </c>
      <c r="E11" s="229">
        <v>0</v>
      </c>
    </row>
    <row r="12" spans="2:5" x14ac:dyDescent="0.35">
      <c r="C12" s="230" t="s">
        <v>498</v>
      </c>
      <c r="D12" s="231">
        <v>7584.4755009999999</v>
      </c>
      <c r="E12" s="231">
        <v>-2561.4871480000002</v>
      </c>
    </row>
    <row r="13" spans="2:5" x14ac:dyDescent="0.35">
      <c r="C13" s="232" t="s">
        <v>499</v>
      </c>
      <c r="D13" s="233">
        <v>3692.480587</v>
      </c>
      <c r="E13" s="233">
        <v>-996.50709600000005</v>
      </c>
    </row>
    <row r="14" spans="2:5" x14ac:dyDescent="0.35">
      <c r="C14" s="232" t="s">
        <v>500</v>
      </c>
      <c r="D14" s="233">
        <v>2788.5324190000001</v>
      </c>
      <c r="E14" s="233">
        <v>-1315.079909</v>
      </c>
    </row>
    <row r="15" spans="2:5" x14ac:dyDescent="0.35">
      <c r="C15" s="232" t="s">
        <v>501</v>
      </c>
      <c r="D15" s="233">
        <v>874.52996399999995</v>
      </c>
      <c r="E15" s="233">
        <v>-240.10818800000001</v>
      </c>
    </row>
    <row r="16" spans="2:5" x14ac:dyDescent="0.35">
      <c r="C16" s="232" t="s">
        <v>502</v>
      </c>
      <c r="D16" s="231">
        <v>0</v>
      </c>
      <c r="E16" s="233">
        <v>0</v>
      </c>
    </row>
    <row r="17" spans="3:5" x14ac:dyDescent="0.35">
      <c r="C17" s="232" t="s">
        <v>503</v>
      </c>
      <c r="D17" s="231">
        <v>228.93253100000001</v>
      </c>
      <c r="E17" s="231">
        <v>-9.7919549999999997</v>
      </c>
    </row>
    <row r="18" spans="3:5" ht="15" thickBot="1" x14ac:dyDescent="0.4">
      <c r="C18" s="234" t="s">
        <v>15</v>
      </c>
      <c r="D18" s="235">
        <v>7584.4755009999999</v>
      </c>
      <c r="E18" s="235">
        <v>-2561.4871480000002</v>
      </c>
    </row>
    <row r="19" spans="3:5" x14ac:dyDescent="0.35">
      <c r="C19" s="225"/>
    </row>
  </sheetData>
  <sheetProtection algorithmName="SHA-512" hashValue="ceZer9FktBRu7SjgAnZ2CifnqCqDW9ZQmowSwGGkTuO9Hy8ZuLuno6BclWo3j9YyR8oCT8KLjLrYx72kDcsN5g==" saltValue="EUyD+E1LJB7voVhfXVYxrg==" spinCount="100000" sheet="1" objects="1" scenarios="1"/>
  <mergeCells count="4">
    <mergeCell ref="B6:C6"/>
    <mergeCell ref="C8:E8"/>
    <mergeCell ref="C9:C10"/>
    <mergeCell ref="D9:E9"/>
  </mergeCells>
  <hyperlinks>
    <hyperlink ref="B2" location="Tartalom!A1" display="Back to contents page" xr:uid="{8A72672D-193D-4572-9F4C-75AB0529E567}"/>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DC090-F7F0-4602-A30C-680B966F5FC2}">
  <sheetPr>
    <tabColor rgb="FF92D050"/>
  </sheetPr>
  <dimension ref="B1:J21"/>
  <sheetViews>
    <sheetView showGridLines="0" zoomScaleNormal="100" workbookViewId="0">
      <selection activeCell="D11" sqref="D11:J21"/>
    </sheetView>
  </sheetViews>
  <sheetFormatPr defaultRowHeight="14.5" x14ac:dyDescent="0.35"/>
  <cols>
    <col min="1" max="1" width="4.453125" customWidth="1"/>
    <col min="2" max="2" width="5.7265625" customWidth="1"/>
    <col min="3" max="3" width="64" customWidth="1"/>
    <col min="4" max="5" width="18.26953125" customWidth="1"/>
    <col min="6" max="6" width="16.26953125" customWidth="1"/>
    <col min="7" max="7" width="14.7265625" customWidth="1"/>
    <col min="8" max="8" width="12.7265625" customWidth="1"/>
    <col min="9" max="9" width="17.54296875" customWidth="1"/>
    <col min="10" max="10" width="12.7265625" customWidth="1"/>
  </cols>
  <sheetData>
    <row r="1" spans="2:10" ht="12.75" customHeight="1" x14ac:dyDescent="0.35"/>
    <row r="2" spans="2:10" x14ac:dyDescent="0.35">
      <c r="B2" s="82" t="s">
        <v>0</v>
      </c>
      <c r="C2" s="183"/>
    </row>
    <row r="3" spans="2:10" x14ac:dyDescent="0.35">
      <c r="B3" s="1"/>
      <c r="C3" s="1"/>
    </row>
    <row r="4" spans="2:10" ht="15.5" x14ac:dyDescent="0.35">
      <c r="B4" s="151" t="s">
        <v>504</v>
      </c>
      <c r="C4" s="2"/>
    </row>
    <row r="5" spans="2:10" x14ac:dyDescent="0.35">
      <c r="B5" s="1"/>
      <c r="C5" s="1"/>
    </row>
    <row r="6" spans="2:10" x14ac:dyDescent="0.35">
      <c r="B6" s="396" t="s">
        <v>505</v>
      </c>
      <c r="C6" s="396"/>
      <c r="D6" s="396"/>
      <c r="E6" s="396"/>
      <c r="F6" s="396"/>
      <c r="G6" s="396"/>
      <c r="H6" s="396"/>
      <c r="I6" s="396"/>
    </row>
    <row r="7" spans="2:10" x14ac:dyDescent="0.35">
      <c r="B7" s="152"/>
      <c r="C7" s="153"/>
    </row>
    <row r="8" spans="2:10" ht="15" thickBot="1" x14ac:dyDescent="0.4">
      <c r="B8" s="28"/>
      <c r="C8" s="383">
        <f>Tartalom!B3</f>
        <v>44742</v>
      </c>
      <c r="D8" s="383"/>
      <c r="E8" s="383"/>
      <c r="F8" s="383"/>
      <c r="G8" s="383"/>
      <c r="H8" s="383"/>
      <c r="I8" s="383"/>
      <c r="J8" s="383"/>
    </row>
    <row r="9" spans="2:10" ht="49.5" customHeight="1" x14ac:dyDescent="0.35">
      <c r="B9" s="236"/>
      <c r="C9" s="237" t="s">
        <v>506</v>
      </c>
      <c r="D9" s="426" t="s">
        <v>507</v>
      </c>
      <c r="E9" s="426" t="s">
        <v>508</v>
      </c>
      <c r="F9" s="428" t="s">
        <v>509</v>
      </c>
      <c r="G9" s="428" t="s">
        <v>510</v>
      </c>
      <c r="H9" s="426" t="s">
        <v>511</v>
      </c>
      <c r="I9" s="423" t="s">
        <v>512</v>
      </c>
      <c r="J9" s="426" t="s">
        <v>513</v>
      </c>
    </row>
    <row r="10" spans="2:10" ht="45" customHeight="1" thickBot="1" x14ac:dyDescent="0.4">
      <c r="B10" s="32"/>
      <c r="C10" s="238" t="s">
        <v>2</v>
      </c>
      <c r="D10" s="427"/>
      <c r="E10" s="427"/>
      <c r="F10" s="429"/>
      <c r="G10" s="429"/>
      <c r="H10" s="427"/>
      <c r="I10" s="424"/>
      <c r="J10" s="427"/>
    </row>
    <row r="11" spans="2:10" x14ac:dyDescent="0.35">
      <c r="B11" s="239" t="s">
        <v>514</v>
      </c>
      <c r="C11" s="230" t="s">
        <v>515</v>
      </c>
      <c r="D11" s="240">
        <v>0</v>
      </c>
      <c r="E11" s="240">
        <v>0</v>
      </c>
      <c r="F11" s="241"/>
      <c r="G11" s="242">
        <v>1.4</v>
      </c>
      <c r="H11" s="231">
        <v>0</v>
      </c>
      <c r="I11" s="231">
        <v>0</v>
      </c>
      <c r="J11" s="231">
        <v>0</v>
      </c>
    </row>
    <row r="12" spans="2:10" x14ac:dyDescent="0.35">
      <c r="B12" s="243" t="s">
        <v>516</v>
      </c>
      <c r="C12" s="230" t="s">
        <v>517</v>
      </c>
      <c r="D12" s="240">
        <v>0</v>
      </c>
      <c r="E12" s="240">
        <v>0</v>
      </c>
      <c r="F12" s="241"/>
      <c r="G12" s="242">
        <v>1.4</v>
      </c>
      <c r="H12" s="231">
        <v>0</v>
      </c>
      <c r="I12" s="231">
        <v>0</v>
      </c>
      <c r="J12" s="231">
        <v>0</v>
      </c>
    </row>
    <row r="13" spans="2:10" x14ac:dyDescent="0.35">
      <c r="B13" s="73">
        <v>1</v>
      </c>
      <c r="C13" s="230" t="s">
        <v>518</v>
      </c>
      <c r="D13" s="240">
        <v>181371.16262700001</v>
      </c>
      <c r="E13" s="240">
        <v>73967.546715999997</v>
      </c>
      <c r="F13" s="241"/>
      <c r="G13" s="242">
        <v>1.4</v>
      </c>
      <c r="H13" s="231">
        <v>449890.30754399998</v>
      </c>
      <c r="I13" s="231">
        <v>449890.30754399998</v>
      </c>
      <c r="J13" s="231">
        <v>253248.68085</v>
      </c>
    </row>
    <row r="14" spans="2:10" ht="26.25" customHeight="1" x14ac:dyDescent="0.35">
      <c r="B14" s="73">
        <v>2</v>
      </c>
      <c r="C14" s="244" t="s">
        <v>519</v>
      </c>
      <c r="D14" s="245"/>
      <c r="E14" s="241"/>
      <c r="F14" s="231">
        <v>0</v>
      </c>
      <c r="G14" s="231">
        <v>0</v>
      </c>
      <c r="H14" s="231">
        <v>0</v>
      </c>
      <c r="I14" s="231">
        <v>0</v>
      </c>
      <c r="J14" s="231">
        <v>0</v>
      </c>
    </row>
    <row r="15" spans="2:10" x14ac:dyDescent="0.35">
      <c r="B15" s="73" t="s">
        <v>520</v>
      </c>
      <c r="C15" s="246" t="s">
        <v>521</v>
      </c>
      <c r="D15" s="245"/>
      <c r="E15" s="241"/>
      <c r="F15" s="231">
        <v>0</v>
      </c>
      <c r="G15" s="241"/>
      <c r="H15" s="231">
        <v>0</v>
      </c>
      <c r="I15" s="231">
        <v>0</v>
      </c>
      <c r="J15" s="231">
        <v>0</v>
      </c>
    </row>
    <row r="16" spans="2:10" x14ac:dyDescent="0.35">
      <c r="B16" s="73" t="s">
        <v>522</v>
      </c>
      <c r="C16" s="246" t="s">
        <v>523</v>
      </c>
      <c r="D16" s="241"/>
      <c r="E16" s="241"/>
      <c r="F16" s="231">
        <v>0</v>
      </c>
      <c r="G16" s="241"/>
      <c r="H16" s="231">
        <v>0</v>
      </c>
      <c r="I16" s="231">
        <v>0</v>
      </c>
      <c r="J16" s="231">
        <v>0</v>
      </c>
    </row>
    <row r="17" spans="2:10" x14ac:dyDescent="0.35">
      <c r="B17" s="73" t="s">
        <v>524</v>
      </c>
      <c r="C17" s="246" t="s">
        <v>525</v>
      </c>
      <c r="D17" s="241"/>
      <c r="E17" s="241"/>
      <c r="F17" s="231">
        <v>0</v>
      </c>
      <c r="G17" s="241"/>
      <c r="H17" s="231">
        <v>0</v>
      </c>
      <c r="I17" s="231">
        <v>0</v>
      </c>
      <c r="J17" s="231">
        <v>0</v>
      </c>
    </row>
    <row r="18" spans="2:10" ht="25.5" customHeight="1" x14ac:dyDescent="0.35">
      <c r="B18" s="73">
        <v>3</v>
      </c>
      <c r="C18" s="244" t="s">
        <v>526</v>
      </c>
      <c r="D18" s="241"/>
      <c r="E18" s="241"/>
      <c r="F18" s="241"/>
      <c r="G18" s="241"/>
      <c r="H18" s="231">
        <v>0</v>
      </c>
      <c r="I18" s="231">
        <v>0</v>
      </c>
      <c r="J18" s="231">
        <v>0</v>
      </c>
    </row>
    <row r="19" spans="2:10" ht="22.5" customHeight="1" x14ac:dyDescent="0.35">
      <c r="B19" s="73">
        <v>4</v>
      </c>
      <c r="C19" s="244" t="s">
        <v>527</v>
      </c>
      <c r="D19" s="241"/>
      <c r="E19" s="241"/>
      <c r="F19" s="241"/>
      <c r="G19" s="241"/>
      <c r="H19" s="231">
        <v>843297.90649299999</v>
      </c>
      <c r="I19" s="231">
        <v>48579.589772695195</v>
      </c>
      <c r="J19" s="231">
        <v>11625.93577464093</v>
      </c>
    </row>
    <row r="20" spans="2:10" x14ac:dyDescent="0.35">
      <c r="B20" s="73">
        <v>5</v>
      </c>
      <c r="C20" s="244" t="s">
        <v>528</v>
      </c>
      <c r="D20" s="241"/>
      <c r="E20" s="241"/>
      <c r="F20" s="241"/>
      <c r="G20" s="241"/>
      <c r="H20" s="231">
        <v>0</v>
      </c>
      <c r="I20" s="231">
        <v>0</v>
      </c>
      <c r="J20" s="231">
        <v>0</v>
      </c>
    </row>
    <row r="21" spans="2:10" ht="15" thickBot="1" x14ac:dyDescent="0.4">
      <c r="B21" s="74">
        <v>6</v>
      </c>
      <c r="C21" s="234" t="s">
        <v>15</v>
      </c>
      <c r="D21" s="247"/>
      <c r="E21" s="247"/>
      <c r="F21" s="247"/>
      <c r="G21" s="247"/>
      <c r="H21" s="248">
        <v>1293188.214037</v>
      </c>
      <c r="I21" s="248">
        <v>498469.89731669519</v>
      </c>
      <c r="J21" s="248">
        <v>264874.61662464094</v>
      </c>
    </row>
  </sheetData>
  <sheetProtection algorithmName="SHA-512" hashValue="03Nx+BqTjZ/x/nc57N3B3/aQMfnMfmZgN217Sfp/IFqt/TjVPmSueYrCz+jTFo9j29FKs2k4kHljLDcYHfVs5A==" saltValue="R7EN84ddpRMu30C/2bhxOA==" spinCount="100000" sheet="1" objects="1" scenarios="1"/>
  <mergeCells count="9">
    <mergeCell ref="B6:I6"/>
    <mergeCell ref="C8:J8"/>
    <mergeCell ref="D9:D10"/>
    <mergeCell ref="E9:E10"/>
    <mergeCell ref="F9:F10"/>
    <mergeCell ref="G9:G10"/>
    <mergeCell ref="H9:H10"/>
    <mergeCell ref="I9:I10"/>
    <mergeCell ref="J9:J10"/>
  </mergeCells>
  <hyperlinks>
    <hyperlink ref="B2" location="Tartalom!A1" display="Back to contents page" xr:uid="{55F8781F-AF69-438C-A0A1-3A04E0CDA6BD}"/>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E52BB-BF7B-45B4-A712-EA0C2DF19CC1}">
  <sheetPr>
    <tabColor rgb="FF92D050"/>
  </sheetPr>
  <dimension ref="B1:E19"/>
  <sheetViews>
    <sheetView showGridLines="0" workbookViewId="0">
      <selection activeCell="D11" sqref="D11:E16"/>
    </sheetView>
  </sheetViews>
  <sheetFormatPr defaultRowHeight="14.5" x14ac:dyDescent="0.35"/>
  <cols>
    <col min="1" max="1" width="4.453125" customWidth="1"/>
    <col min="2" max="2" width="5" customWidth="1"/>
    <col min="3" max="3" width="60.26953125" customWidth="1"/>
    <col min="4" max="5" width="18.26953125" customWidth="1"/>
  </cols>
  <sheetData>
    <row r="1" spans="2:5" ht="12.75" customHeight="1" x14ac:dyDescent="0.35"/>
    <row r="2" spans="2:5" x14ac:dyDescent="0.35">
      <c r="B2" s="82" t="s">
        <v>0</v>
      </c>
      <c r="C2" s="183"/>
    </row>
    <row r="3" spans="2:5" x14ac:dyDescent="0.35">
      <c r="B3" s="1"/>
      <c r="C3" s="1"/>
    </row>
    <row r="4" spans="2:5" ht="15.5" x14ac:dyDescent="0.35">
      <c r="B4" s="151" t="s">
        <v>529</v>
      </c>
      <c r="C4" s="2"/>
    </row>
    <row r="5" spans="2:5" ht="2.15" customHeight="1" x14ac:dyDescent="0.35">
      <c r="B5" s="1"/>
      <c r="C5" s="1"/>
    </row>
    <row r="6" spans="2:5" ht="2.15" customHeight="1" x14ac:dyDescent="0.35">
      <c r="B6" s="396"/>
      <c r="C6" s="396"/>
      <c r="D6" s="396"/>
      <c r="E6" s="396"/>
    </row>
    <row r="7" spans="2:5" ht="2.15" customHeight="1" x14ac:dyDescent="0.35">
      <c r="B7" s="152"/>
      <c r="C7" s="153"/>
    </row>
    <row r="8" spans="2:5" ht="15" thickBot="1" x14ac:dyDescent="0.4">
      <c r="B8" s="28"/>
      <c r="C8" s="383">
        <f>Tartalom!B3</f>
        <v>44742</v>
      </c>
      <c r="D8" s="383"/>
      <c r="E8" s="383"/>
    </row>
    <row r="9" spans="2:5" ht="49.5" customHeight="1" x14ac:dyDescent="0.35">
      <c r="B9" s="236"/>
      <c r="C9" s="249" t="s">
        <v>506</v>
      </c>
      <c r="D9" s="426" t="s">
        <v>512</v>
      </c>
      <c r="E9" s="426" t="s">
        <v>513</v>
      </c>
    </row>
    <row r="10" spans="2:5" ht="45" customHeight="1" thickBot="1" x14ac:dyDescent="0.4">
      <c r="B10" s="32"/>
      <c r="C10" s="250" t="s">
        <v>2</v>
      </c>
      <c r="D10" s="427"/>
      <c r="E10" s="427"/>
    </row>
    <row r="11" spans="2:5" x14ac:dyDescent="0.35">
      <c r="B11" s="251">
        <v>1</v>
      </c>
      <c r="C11" s="252" t="s">
        <v>530</v>
      </c>
      <c r="D11" s="240">
        <v>0</v>
      </c>
      <c r="E11" s="240">
        <v>0</v>
      </c>
    </row>
    <row r="12" spans="2:5" x14ac:dyDescent="0.35">
      <c r="B12" s="73">
        <v>2</v>
      </c>
      <c r="C12" s="253" t="s">
        <v>531</v>
      </c>
      <c r="D12" s="245"/>
      <c r="E12" s="240">
        <v>0</v>
      </c>
    </row>
    <row r="13" spans="2:5" x14ac:dyDescent="0.35">
      <c r="B13" s="73">
        <v>3</v>
      </c>
      <c r="C13" s="253" t="s">
        <v>532</v>
      </c>
      <c r="D13" s="245"/>
      <c r="E13" s="254">
        <v>0</v>
      </c>
    </row>
    <row r="14" spans="2:5" x14ac:dyDescent="0.35">
      <c r="B14" s="73">
        <v>4</v>
      </c>
      <c r="C14" s="255" t="s">
        <v>533</v>
      </c>
      <c r="D14" s="240">
        <v>117877.10479700001</v>
      </c>
      <c r="E14" s="256">
        <v>19641.422863</v>
      </c>
    </row>
    <row r="15" spans="2:5" x14ac:dyDescent="0.35">
      <c r="B15" s="73" t="s">
        <v>534</v>
      </c>
      <c r="C15" s="257" t="s">
        <v>535</v>
      </c>
      <c r="D15" s="240">
        <v>0</v>
      </c>
      <c r="E15" s="256">
        <v>0</v>
      </c>
    </row>
    <row r="16" spans="2:5" ht="22.5" customHeight="1" thickBot="1" x14ac:dyDescent="0.4">
      <c r="B16" s="74">
        <v>5</v>
      </c>
      <c r="C16" s="258" t="s">
        <v>536</v>
      </c>
      <c r="D16" s="259">
        <v>0</v>
      </c>
      <c r="E16" s="259">
        <v>0</v>
      </c>
    </row>
    <row r="19" spans="4:5" x14ac:dyDescent="0.35">
      <c r="D19" s="260"/>
      <c r="E19" s="261"/>
    </row>
  </sheetData>
  <sheetProtection algorithmName="SHA-512" hashValue="1RurBLk03caEEenna6WCf4bh//izu3TscwVbCVBvlcyI5+Omqu7RhcBJ/FM1M+6x2WLpiZxd0rpxT8GTWn2KRQ==" saltValue="jm7tVn0EkL32vGAwqYXTVw==" spinCount="100000" sheet="1" objects="1" scenarios="1"/>
  <mergeCells count="4">
    <mergeCell ref="B6:E6"/>
    <mergeCell ref="C8:E8"/>
    <mergeCell ref="D9:D10"/>
    <mergeCell ref="E9:E10"/>
  </mergeCells>
  <hyperlinks>
    <hyperlink ref="B2" location="Tartalom!A1" display="Back to contents page" xr:uid="{3DC42C0E-11B1-42C3-A5AC-BBC28E549F27}"/>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tabColor rgb="FF92D050"/>
  </sheetPr>
  <dimension ref="B1:M54"/>
  <sheetViews>
    <sheetView showGridLines="0" zoomScale="115" zoomScaleNormal="115" workbookViewId="0">
      <selection activeCell="D11" sqref="D11"/>
    </sheetView>
  </sheetViews>
  <sheetFormatPr defaultRowHeight="14.5" x14ac:dyDescent="0.35"/>
  <cols>
    <col min="1" max="1" width="4.453125" customWidth="1"/>
    <col min="2" max="2" width="5.453125" customWidth="1"/>
    <col min="3" max="3" width="70.453125" customWidth="1"/>
    <col min="9" max="9" width="10.81640625" bestFit="1" customWidth="1"/>
    <col min="10" max="10" width="9.81640625" bestFit="1" customWidth="1"/>
    <col min="12" max="12" width="11" bestFit="1" customWidth="1"/>
  </cols>
  <sheetData>
    <row r="1" spans="2:13" ht="12.75" customHeight="1" x14ac:dyDescent="0.35"/>
    <row r="2" spans="2:13" x14ac:dyDescent="0.35">
      <c r="B2" s="82" t="s">
        <v>0</v>
      </c>
      <c r="C2" s="66"/>
      <c r="D2" s="66"/>
      <c r="E2" s="66"/>
      <c r="F2" s="66"/>
      <c r="G2" s="66"/>
    </row>
    <row r="3" spans="2:13" x14ac:dyDescent="0.35">
      <c r="B3" s="1"/>
      <c r="C3" s="1"/>
      <c r="D3" s="1"/>
      <c r="E3" s="1"/>
      <c r="F3" s="1"/>
      <c r="G3" s="1"/>
    </row>
    <row r="4" spans="2:13" ht="15.5" x14ac:dyDescent="0.35">
      <c r="B4" s="19" t="s">
        <v>1</v>
      </c>
      <c r="C4" s="2"/>
      <c r="D4" s="2"/>
      <c r="E4" s="2"/>
      <c r="F4" s="2"/>
      <c r="G4" s="2"/>
    </row>
    <row r="5" spans="2:13" ht="2.15" customHeight="1" x14ac:dyDescent="0.35">
      <c r="C5" s="1"/>
      <c r="D5" s="1"/>
      <c r="E5" s="1"/>
      <c r="F5" s="1"/>
      <c r="G5" s="1"/>
      <c r="H5" s="1"/>
    </row>
    <row r="6" spans="2:13" ht="2.15" customHeight="1" x14ac:dyDescent="0.35">
      <c r="C6" s="371"/>
      <c r="D6" s="371"/>
      <c r="E6" s="371"/>
      <c r="F6" s="132"/>
      <c r="G6" s="132"/>
      <c r="H6" s="1"/>
    </row>
    <row r="7" spans="2:13" ht="2.15" customHeight="1" x14ac:dyDescent="0.35">
      <c r="C7" s="3"/>
      <c r="D7" s="3"/>
      <c r="E7" s="6"/>
      <c r="F7" s="6"/>
      <c r="G7" s="6"/>
      <c r="H7" s="6"/>
    </row>
    <row r="8" spans="2:13" ht="15" thickBot="1" x14ac:dyDescent="0.4"/>
    <row r="9" spans="2:13" ht="15" thickBot="1" x14ac:dyDescent="0.4">
      <c r="B9" s="67"/>
      <c r="C9" s="71" t="s">
        <v>2</v>
      </c>
      <c r="D9" s="75">
        <f>+Tartalom!B3</f>
        <v>44742</v>
      </c>
      <c r="E9" s="75">
        <f>+EOMONTH(D9,-3)</f>
        <v>44651</v>
      </c>
      <c r="F9" s="75">
        <f>+EOMONTH(D9,-6)</f>
        <v>44561</v>
      </c>
      <c r="G9" s="75">
        <f>+EOMONTH(D9,-9)</f>
        <v>44469</v>
      </c>
      <c r="H9" s="75">
        <f>+EOMONTH(D9,-12)</f>
        <v>44377</v>
      </c>
    </row>
    <row r="10" spans="2:13" x14ac:dyDescent="0.35">
      <c r="B10" s="372" t="s">
        <v>300</v>
      </c>
      <c r="C10" s="372"/>
      <c r="D10" s="372"/>
      <c r="E10" s="372"/>
      <c r="F10" s="75"/>
      <c r="G10" s="75"/>
      <c r="H10" s="75"/>
    </row>
    <row r="11" spans="2:13" x14ac:dyDescent="0.35">
      <c r="B11" s="69">
        <v>1</v>
      </c>
      <c r="C11" s="15" t="s">
        <v>61</v>
      </c>
      <c r="D11" s="9">
        <v>3347374.5691849999</v>
      </c>
      <c r="E11" s="9">
        <v>2950934.8682630002</v>
      </c>
      <c r="F11" s="9">
        <v>3002328.1878304658</v>
      </c>
      <c r="G11" s="9">
        <v>2588257.5677660001</v>
      </c>
      <c r="H11" s="9">
        <v>2490376.40277</v>
      </c>
      <c r="I11" s="122"/>
      <c r="L11" s="125"/>
    </row>
    <row r="12" spans="2:13" x14ac:dyDescent="0.35">
      <c r="B12" s="69">
        <v>2</v>
      </c>
      <c r="C12" s="14" t="s">
        <v>301</v>
      </c>
      <c r="D12" s="11">
        <v>3347374.5691849999</v>
      </c>
      <c r="E12" s="11">
        <v>2950934.8682630002</v>
      </c>
      <c r="F12" s="11">
        <v>3002328.1878304658</v>
      </c>
      <c r="G12" s="11">
        <v>2588257.5677660001</v>
      </c>
      <c r="H12" s="11">
        <v>2490376.40277</v>
      </c>
      <c r="I12" s="122"/>
      <c r="L12" s="125"/>
    </row>
    <row r="13" spans="2:13" x14ac:dyDescent="0.35">
      <c r="B13" s="69">
        <v>3</v>
      </c>
      <c r="C13" s="15" t="s">
        <v>99</v>
      </c>
      <c r="D13" s="9">
        <v>3635663.4194410001</v>
      </c>
      <c r="E13" s="9">
        <v>3217591.4821910001</v>
      </c>
      <c r="F13" s="9">
        <v>3267210.6401966498</v>
      </c>
      <c r="G13" s="9">
        <v>2845704.0583589999</v>
      </c>
      <c r="H13" s="9">
        <v>2835187.959423</v>
      </c>
      <c r="I13" s="122"/>
      <c r="L13" s="125"/>
    </row>
    <row r="14" spans="2:13" x14ac:dyDescent="0.35">
      <c r="B14" s="373" t="s">
        <v>118</v>
      </c>
      <c r="C14" s="373"/>
      <c r="D14" s="373"/>
      <c r="E14" s="373"/>
      <c r="F14" s="133"/>
      <c r="G14" s="133"/>
      <c r="H14" s="147"/>
    </row>
    <row r="15" spans="2:13" x14ac:dyDescent="0.35">
      <c r="B15" s="69">
        <v>4</v>
      </c>
      <c r="C15" s="15" t="s">
        <v>96</v>
      </c>
      <c r="D15" s="135">
        <v>19772146.151406001</v>
      </c>
      <c r="E15" s="9">
        <v>17464355.914133999</v>
      </c>
      <c r="F15" s="135">
        <v>16831113.495653432</v>
      </c>
      <c r="G15" s="135">
        <v>16467766.767817</v>
      </c>
      <c r="H15" s="135">
        <v>15528188.151280001</v>
      </c>
      <c r="I15" s="122"/>
      <c r="J15" s="122"/>
      <c r="L15" s="125"/>
      <c r="M15" s="125"/>
    </row>
    <row r="16" spans="2:13" x14ac:dyDescent="0.35">
      <c r="B16" s="373" t="s">
        <v>302</v>
      </c>
      <c r="C16" s="373"/>
      <c r="D16" s="373"/>
      <c r="E16" s="373"/>
      <c r="F16" s="133"/>
      <c r="G16" s="133"/>
      <c r="H16" s="147"/>
    </row>
    <row r="17" spans="2:12" x14ac:dyDescent="0.35">
      <c r="B17" s="69">
        <v>5</v>
      </c>
      <c r="C17" s="15" t="s">
        <v>303</v>
      </c>
      <c r="D17" s="12">
        <v>0.16929748260800001</v>
      </c>
      <c r="E17" s="12">
        <v>0.168969006517</v>
      </c>
      <c r="F17" s="12">
        <v>0.17837965317064763</v>
      </c>
      <c r="G17" s="12">
        <v>0.15717113341799999</v>
      </c>
      <c r="H17" s="12">
        <v>0.16037778384099999</v>
      </c>
      <c r="I17" s="121"/>
      <c r="L17" s="125"/>
    </row>
    <row r="18" spans="2:12" x14ac:dyDescent="0.35">
      <c r="B18" s="69">
        <v>6</v>
      </c>
      <c r="C18" s="14" t="s">
        <v>304</v>
      </c>
      <c r="D18" s="13">
        <v>0.16929748260800001</v>
      </c>
      <c r="E18" s="12">
        <v>0.168969006517</v>
      </c>
      <c r="F18" s="13">
        <v>0.17837965317064763</v>
      </c>
      <c r="G18" s="13">
        <v>0.15717113341799999</v>
      </c>
      <c r="H18" s="13">
        <v>0.16037778384099999</v>
      </c>
      <c r="I18" s="121"/>
      <c r="L18" s="125"/>
    </row>
    <row r="19" spans="2:12" x14ac:dyDescent="0.35">
      <c r="B19" s="69">
        <v>7</v>
      </c>
      <c r="C19" s="15" t="s">
        <v>305</v>
      </c>
      <c r="D19" s="12">
        <v>0.18387803689099999</v>
      </c>
      <c r="E19" s="12">
        <v>0.18423762651299999</v>
      </c>
      <c r="F19" s="12">
        <v>0.1941173197507339</v>
      </c>
      <c r="G19" s="12">
        <v>0.172804491251</v>
      </c>
      <c r="H19" s="12">
        <v>0.18258330796899999</v>
      </c>
      <c r="I19" s="121"/>
      <c r="L19" s="125"/>
    </row>
    <row r="20" spans="2:12" ht="23.25" customHeight="1" x14ac:dyDescent="0.35">
      <c r="B20" s="374" t="s">
        <v>306</v>
      </c>
      <c r="C20" s="374"/>
      <c r="D20" s="374"/>
      <c r="E20" s="374"/>
      <c r="F20" s="134"/>
      <c r="G20" s="134"/>
      <c r="H20" s="146"/>
    </row>
    <row r="21" spans="2:12" ht="21.5" x14ac:dyDescent="0.35">
      <c r="B21" s="64" t="s">
        <v>227</v>
      </c>
      <c r="C21" s="81" t="s">
        <v>307</v>
      </c>
      <c r="D21" s="12">
        <f>+D24-8%</f>
        <v>2.0000000000000004E-2</v>
      </c>
      <c r="E21" s="12">
        <v>2.0000000000000004E-2</v>
      </c>
      <c r="F21" s="12">
        <v>1.3800000000000007E-2</v>
      </c>
      <c r="G21" s="12">
        <v>1.3799999999999993E-2</v>
      </c>
      <c r="H21" s="12">
        <v>1.3799999999999993E-2</v>
      </c>
    </row>
    <row r="22" spans="2:12" x14ac:dyDescent="0.35">
      <c r="B22" s="69" t="s">
        <v>228</v>
      </c>
      <c r="C22" s="94" t="s">
        <v>308</v>
      </c>
      <c r="D22" s="13">
        <f>+((D21+8%)/8%)*4.5%-4.5%</f>
        <v>1.1249999999999996E-2</v>
      </c>
      <c r="E22" s="13">
        <v>1.1249999999999996E-2</v>
      </c>
      <c r="F22" s="13">
        <v>7.7625000000000055E-3</v>
      </c>
      <c r="G22" s="13">
        <v>7.7625000000000055E-3</v>
      </c>
      <c r="H22" s="13">
        <v>7.7624999999999916E-3</v>
      </c>
    </row>
    <row r="23" spans="2:12" x14ac:dyDescent="0.35">
      <c r="B23" s="69" t="s">
        <v>229</v>
      </c>
      <c r="C23" s="95" t="s">
        <v>309</v>
      </c>
      <c r="D23" s="12">
        <f>+((D21+8%)/8%)*6%-6%</f>
        <v>1.4999999999999999E-2</v>
      </c>
      <c r="E23" s="12">
        <v>1.4999999999999999E-2</v>
      </c>
      <c r="F23" s="12">
        <v>1.0350000000000012E-2</v>
      </c>
      <c r="G23" s="12">
        <v>1.0350000000000012E-2</v>
      </c>
      <c r="H23" s="12">
        <v>1.0349999999999998E-2</v>
      </c>
    </row>
    <row r="24" spans="2:12" x14ac:dyDescent="0.35">
      <c r="B24" s="69" t="s">
        <v>230</v>
      </c>
      <c r="C24" s="14" t="s">
        <v>310</v>
      </c>
      <c r="D24" s="13">
        <v>0.1</v>
      </c>
      <c r="E24" s="13">
        <v>0.1</v>
      </c>
      <c r="F24" s="13">
        <v>9.3800000000000008E-2</v>
      </c>
      <c r="G24" s="13">
        <v>9.3799999999999994E-2</v>
      </c>
      <c r="H24" s="13">
        <v>9.3799999999999994E-2</v>
      </c>
      <c r="I24" s="121"/>
    </row>
    <row r="25" spans="2:12" ht="15" customHeight="1" x14ac:dyDescent="0.35">
      <c r="B25" s="374" t="s">
        <v>311</v>
      </c>
      <c r="C25" s="374"/>
      <c r="D25" s="374"/>
      <c r="E25" s="374"/>
      <c r="F25" s="134"/>
      <c r="G25" s="134"/>
      <c r="H25" s="146"/>
    </row>
    <row r="26" spans="2:12" x14ac:dyDescent="0.35">
      <c r="B26" s="69">
        <v>8</v>
      </c>
      <c r="C26" s="14" t="s">
        <v>312</v>
      </c>
      <c r="D26" s="13">
        <v>2.5000000000000001E-2</v>
      </c>
      <c r="E26" s="13">
        <v>2.5000000000000001E-2</v>
      </c>
      <c r="F26" s="13">
        <v>2.5000000000000001E-2</v>
      </c>
      <c r="G26" s="13">
        <v>2.5000000000000001E-2</v>
      </c>
      <c r="H26" s="13">
        <v>2.5000000000000001E-2</v>
      </c>
    </row>
    <row r="27" spans="2:12" ht="21.5" x14ac:dyDescent="0.35">
      <c r="B27" s="64" t="s">
        <v>231</v>
      </c>
      <c r="C27" s="81" t="s">
        <v>313</v>
      </c>
      <c r="D27" s="16">
        <v>0</v>
      </c>
      <c r="E27" s="16">
        <v>0</v>
      </c>
      <c r="F27" s="16">
        <v>0</v>
      </c>
      <c r="G27" s="16">
        <v>0</v>
      </c>
      <c r="H27" s="16">
        <v>0</v>
      </c>
    </row>
    <row r="28" spans="2:12" x14ac:dyDescent="0.35">
      <c r="B28" s="69">
        <v>9</v>
      </c>
      <c r="C28" s="14" t="s">
        <v>314</v>
      </c>
      <c r="D28" s="13">
        <v>8.0000000000000004E-4</v>
      </c>
      <c r="E28" s="13">
        <v>8.0000000000000004E-4</v>
      </c>
      <c r="F28" s="13">
        <v>8.0000000000000004E-4</v>
      </c>
      <c r="G28" s="13">
        <v>8.0000000000000004E-4</v>
      </c>
      <c r="H28" s="13">
        <v>8.0000000000000004E-4</v>
      </c>
    </row>
    <row r="29" spans="2:12" x14ac:dyDescent="0.35">
      <c r="B29" s="64" t="s">
        <v>232</v>
      </c>
      <c r="C29" s="15" t="s">
        <v>315</v>
      </c>
      <c r="D29" s="12">
        <v>0</v>
      </c>
      <c r="E29" s="12">
        <v>0</v>
      </c>
      <c r="F29" s="12">
        <v>0</v>
      </c>
      <c r="G29" s="12">
        <v>0</v>
      </c>
      <c r="H29" s="12">
        <v>0</v>
      </c>
    </row>
    <row r="30" spans="2:12" x14ac:dyDescent="0.35">
      <c r="B30" s="69">
        <v>10</v>
      </c>
      <c r="C30" s="14" t="s">
        <v>316</v>
      </c>
      <c r="D30" s="13">
        <v>0</v>
      </c>
      <c r="E30" s="13">
        <v>0</v>
      </c>
      <c r="F30" s="13">
        <v>0</v>
      </c>
      <c r="G30" s="13">
        <v>0</v>
      </c>
      <c r="H30" s="13">
        <v>0</v>
      </c>
    </row>
    <row r="31" spans="2:12" x14ac:dyDescent="0.35">
      <c r="B31" s="69" t="s">
        <v>233</v>
      </c>
      <c r="C31" s="15" t="s">
        <v>317</v>
      </c>
      <c r="D31" s="12">
        <v>5.0000000000000001E-3</v>
      </c>
      <c r="E31" s="12">
        <v>5.0000000000000001E-3</v>
      </c>
      <c r="F31" s="12">
        <v>0</v>
      </c>
      <c r="G31" s="12">
        <v>5.0000000000000001E-3</v>
      </c>
      <c r="H31" s="12">
        <v>5.0000000000000001E-3</v>
      </c>
    </row>
    <row r="32" spans="2:12" x14ac:dyDescent="0.35">
      <c r="B32" s="69">
        <v>11</v>
      </c>
      <c r="C32" s="14" t="s">
        <v>318</v>
      </c>
      <c r="D32" s="13">
        <v>3.0799999999984604E-2</v>
      </c>
      <c r="E32" s="13">
        <v>3.0799999999984604E-2</v>
      </c>
      <c r="F32" s="13">
        <v>2.58E-2</v>
      </c>
      <c r="G32" s="13">
        <v>2.5799999999984603E-2</v>
      </c>
      <c r="H32" s="13">
        <v>2.5799999999984603E-2</v>
      </c>
    </row>
    <row r="33" spans="2:13" x14ac:dyDescent="0.35">
      <c r="B33" s="69" t="s">
        <v>234</v>
      </c>
      <c r="C33" s="15" t="s">
        <v>319</v>
      </c>
      <c r="D33" s="16">
        <f>8%+D21+D32</f>
        <v>0.1307999999999846</v>
      </c>
      <c r="E33" s="16">
        <v>0.1307999999999846</v>
      </c>
      <c r="F33" s="16">
        <v>0.11960000000000001</v>
      </c>
      <c r="G33" s="16">
        <v>0.11959999999998461</v>
      </c>
      <c r="H33" s="16">
        <v>0.11959999999998459</v>
      </c>
    </row>
    <row r="34" spans="2:13" x14ac:dyDescent="0.35">
      <c r="B34" s="69">
        <v>12</v>
      </c>
      <c r="C34" s="14" t="s">
        <v>320</v>
      </c>
      <c r="D34" s="16">
        <f>4.5%+D22+D32</f>
        <v>8.7049999999984598E-2</v>
      </c>
      <c r="E34" s="13">
        <v>8.7049999999984598E-2</v>
      </c>
      <c r="F34" s="16">
        <v>7.8562500000000007E-2</v>
      </c>
      <c r="G34" s="16">
        <v>7.8562499999984603E-2</v>
      </c>
      <c r="H34" s="16">
        <v>7.8562499999984603E-2</v>
      </c>
      <c r="I34" s="121"/>
    </row>
    <row r="35" spans="2:13" x14ac:dyDescent="0.35">
      <c r="B35" s="374" t="s">
        <v>134</v>
      </c>
      <c r="C35" s="374"/>
      <c r="D35" s="374"/>
      <c r="E35" s="374"/>
      <c r="F35" s="134"/>
      <c r="G35" s="134"/>
      <c r="H35" s="146"/>
    </row>
    <row r="36" spans="2:13" x14ac:dyDescent="0.35">
      <c r="B36" s="69">
        <v>13</v>
      </c>
      <c r="C36" s="14" t="s">
        <v>120</v>
      </c>
      <c r="D36" s="11">
        <v>33358336.70101</v>
      </c>
      <c r="E36" s="11">
        <v>31226234.948458001</v>
      </c>
      <c r="F36" s="11">
        <v>29860865.970754039</v>
      </c>
      <c r="G36" s="11">
        <v>28567758.965216</v>
      </c>
      <c r="H36" s="11">
        <v>26908854.114473</v>
      </c>
      <c r="I36" s="122"/>
      <c r="J36" s="122"/>
      <c r="L36" s="125"/>
      <c r="M36" s="125"/>
    </row>
    <row r="37" spans="2:13" x14ac:dyDescent="0.35">
      <c r="B37" s="69">
        <v>14</v>
      </c>
      <c r="C37" s="15" t="s">
        <v>172</v>
      </c>
      <c r="D37" s="12">
        <f>D12/D36</f>
        <v>0.10034596746197032</v>
      </c>
      <c r="E37" s="12">
        <v>9.4501782655956157E-2</v>
      </c>
      <c r="F37" s="12">
        <v>0.10054390889972746</v>
      </c>
      <c r="G37" s="12">
        <v>0.10509498457635721</v>
      </c>
      <c r="H37" s="12">
        <v>9.6186093869151376E-2</v>
      </c>
      <c r="I37" s="121"/>
      <c r="J37" s="121"/>
      <c r="L37" s="125"/>
      <c r="M37" s="125"/>
    </row>
    <row r="38" spans="2:13" ht="28.5" customHeight="1" x14ac:dyDescent="0.35">
      <c r="B38" s="374" t="s">
        <v>321</v>
      </c>
      <c r="C38" s="374"/>
      <c r="D38" s="374"/>
      <c r="E38" s="374"/>
      <c r="F38" s="134"/>
      <c r="G38" s="134"/>
      <c r="H38" s="146"/>
    </row>
    <row r="39" spans="2:13" x14ac:dyDescent="0.35">
      <c r="B39" s="140" t="s">
        <v>235</v>
      </c>
      <c r="C39" s="81" t="s">
        <v>322</v>
      </c>
      <c r="D39" s="12">
        <v>0</v>
      </c>
      <c r="E39" s="127">
        <v>0</v>
      </c>
      <c r="F39" s="12">
        <v>0</v>
      </c>
      <c r="G39" s="12">
        <v>0</v>
      </c>
      <c r="H39" s="12">
        <v>0</v>
      </c>
    </row>
    <row r="40" spans="2:13" x14ac:dyDescent="0.35">
      <c r="B40" s="141" t="s">
        <v>236</v>
      </c>
      <c r="C40" s="94" t="s">
        <v>323</v>
      </c>
      <c r="D40" s="13">
        <v>0</v>
      </c>
      <c r="E40" s="127">
        <v>0</v>
      </c>
      <c r="F40" s="13">
        <v>0</v>
      </c>
      <c r="G40" s="13">
        <v>0</v>
      </c>
      <c r="H40" s="13">
        <v>0</v>
      </c>
    </row>
    <row r="41" spans="2:13" x14ac:dyDescent="0.35">
      <c r="B41" s="141" t="s">
        <v>237</v>
      </c>
      <c r="C41" s="15" t="s">
        <v>324</v>
      </c>
      <c r="D41" s="16">
        <v>0.03</v>
      </c>
      <c r="E41" s="127">
        <v>0.03</v>
      </c>
      <c r="F41" s="16">
        <v>0.03</v>
      </c>
      <c r="G41" s="16">
        <v>0.03</v>
      </c>
      <c r="H41" s="16">
        <v>0.03</v>
      </c>
    </row>
    <row r="42" spans="2:13" ht="15" customHeight="1" x14ac:dyDescent="0.35">
      <c r="B42" s="374" t="s">
        <v>325</v>
      </c>
      <c r="C42" s="374"/>
      <c r="D42" s="374"/>
      <c r="E42" s="374"/>
      <c r="F42" s="134"/>
      <c r="G42" s="134"/>
      <c r="H42" s="146"/>
    </row>
    <row r="43" spans="2:13" x14ac:dyDescent="0.35">
      <c r="B43" s="141" t="s">
        <v>238</v>
      </c>
      <c r="C43" s="15" t="s">
        <v>326</v>
      </c>
      <c r="D43" s="16">
        <v>0</v>
      </c>
      <c r="E43" s="127">
        <v>0</v>
      </c>
      <c r="F43" s="16">
        <v>0</v>
      </c>
      <c r="G43" s="16">
        <v>0</v>
      </c>
      <c r="H43" s="16">
        <v>0</v>
      </c>
    </row>
    <row r="44" spans="2:13" x14ac:dyDescent="0.35">
      <c r="B44" s="141" t="s">
        <v>239</v>
      </c>
      <c r="C44" s="14" t="s">
        <v>179</v>
      </c>
      <c r="D44" s="13">
        <v>0.03</v>
      </c>
      <c r="E44" s="127">
        <v>0.03</v>
      </c>
      <c r="F44" s="13">
        <v>0.03</v>
      </c>
      <c r="G44" s="13">
        <v>0.03</v>
      </c>
      <c r="H44" s="13">
        <v>0.03</v>
      </c>
    </row>
    <row r="45" spans="2:13" x14ac:dyDescent="0.35">
      <c r="B45" s="17" t="s">
        <v>327</v>
      </c>
      <c r="C45" s="17"/>
      <c r="D45" s="18"/>
      <c r="E45" s="18"/>
      <c r="F45" s="18"/>
      <c r="G45" s="18"/>
    </row>
    <row r="46" spans="2:13" x14ac:dyDescent="0.35">
      <c r="B46" s="69">
        <v>15</v>
      </c>
      <c r="C46" s="14" t="s">
        <v>328</v>
      </c>
      <c r="D46" s="11">
        <v>5794508.9728491604</v>
      </c>
      <c r="E46" s="11">
        <v>5794508.9728491604</v>
      </c>
      <c r="F46" s="11">
        <v>5299489.7599922596</v>
      </c>
      <c r="G46" s="11">
        <v>5309050.3641751399</v>
      </c>
      <c r="H46" s="11">
        <v>5062272.9300801903</v>
      </c>
      <c r="I46" s="122"/>
      <c r="J46" s="122"/>
      <c r="L46" s="125"/>
      <c r="M46" s="125"/>
    </row>
    <row r="47" spans="2:13" x14ac:dyDescent="0.35">
      <c r="B47" s="69" t="s">
        <v>240</v>
      </c>
      <c r="C47" s="15" t="s">
        <v>329</v>
      </c>
      <c r="D47" s="9">
        <v>5365148.8203804186</v>
      </c>
      <c r="E47" s="9">
        <v>5365148.8203804186</v>
      </c>
      <c r="F47" s="9">
        <v>4860022.9760915544</v>
      </c>
      <c r="G47" s="9">
        <v>4743456.8305241959</v>
      </c>
      <c r="H47" s="9">
        <v>4077416.1242027078</v>
      </c>
      <c r="I47" s="122"/>
      <c r="J47" s="122"/>
      <c r="L47" s="125"/>
      <c r="M47" s="125"/>
    </row>
    <row r="48" spans="2:13" x14ac:dyDescent="0.35">
      <c r="B48" s="69" t="s">
        <v>241</v>
      </c>
      <c r="C48" s="14" t="s">
        <v>330</v>
      </c>
      <c r="D48" s="11">
        <v>2778146.0738082617</v>
      </c>
      <c r="E48" s="11">
        <v>2778146.0738082617</v>
      </c>
      <c r="F48" s="11">
        <v>1914897.0862348934</v>
      </c>
      <c r="G48" s="11">
        <v>2122351.9854329317</v>
      </c>
      <c r="H48" s="11">
        <v>1689952.420164746</v>
      </c>
      <c r="I48" s="122"/>
      <c r="J48" s="122"/>
      <c r="L48" s="125"/>
      <c r="M48" s="125"/>
    </row>
    <row r="49" spans="2:13" x14ac:dyDescent="0.35">
      <c r="B49" s="69">
        <v>16</v>
      </c>
      <c r="C49" s="15" t="s">
        <v>331</v>
      </c>
      <c r="D49" s="9">
        <v>2587002.7465721602</v>
      </c>
      <c r="E49" s="9">
        <v>2587002.7465721602</v>
      </c>
      <c r="F49" s="9">
        <v>2945125.8898566603</v>
      </c>
      <c r="G49" s="9">
        <v>2621104.8450912596</v>
      </c>
      <c r="H49" s="9">
        <v>2387463.7040379602</v>
      </c>
      <c r="I49" s="122"/>
      <c r="J49" s="122"/>
      <c r="L49" s="125"/>
      <c r="M49" s="125"/>
    </row>
    <row r="50" spans="2:13" x14ac:dyDescent="0.35">
      <c r="B50" s="69">
        <v>17</v>
      </c>
      <c r="C50" s="14" t="s">
        <v>332</v>
      </c>
      <c r="D50" s="13">
        <v>2.2398539999999998</v>
      </c>
      <c r="E50" s="13">
        <v>2.2398539999999998</v>
      </c>
      <c r="F50" s="13">
        <v>1.79941</v>
      </c>
      <c r="G50" s="13">
        <v>2.0255010000000002</v>
      </c>
      <c r="H50" s="13">
        <v>2.1203560000000001</v>
      </c>
      <c r="I50" s="126"/>
      <c r="J50" s="126"/>
      <c r="L50" s="125"/>
      <c r="M50" s="125"/>
    </row>
    <row r="51" spans="2:13" x14ac:dyDescent="0.35">
      <c r="B51" s="373" t="s">
        <v>333</v>
      </c>
      <c r="C51" s="373"/>
      <c r="D51" s="373"/>
      <c r="E51" s="373"/>
      <c r="F51" s="133"/>
      <c r="G51" s="133"/>
    </row>
    <row r="52" spans="2:13" x14ac:dyDescent="0.35">
      <c r="B52" s="69">
        <v>18</v>
      </c>
      <c r="C52" s="14" t="s">
        <v>334</v>
      </c>
      <c r="D52" s="11">
        <v>21382634.667172629</v>
      </c>
      <c r="E52" s="11">
        <v>21382634.667172629</v>
      </c>
      <c r="F52" s="11">
        <v>19683232.122209236</v>
      </c>
      <c r="G52" s="11">
        <v>18730970.637347996</v>
      </c>
      <c r="L52" s="125"/>
    </row>
    <row r="53" spans="2:13" x14ac:dyDescent="0.35">
      <c r="B53" s="69">
        <v>19</v>
      </c>
      <c r="C53" s="15" t="s">
        <v>281</v>
      </c>
      <c r="D53" s="9">
        <v>16266733.798033275</v>
      </c>
      <c r="E53" s="9">
        <v>16266733.798033275</v>
      </c>
      <c r="F53" s="9">
        <v>14818079.84894526</v>
      </c>
      <c r="G53" s="9">
        <v>13894588.028639054</v>
      </c>
      <c r="L53" s="125"/>
    </row>
    <row r="54" spans="2:13" ht="15" thickBot="1" x14ac:dyDescent="0.4">
      <c r="B54" s="70">
        <v>20</v>
      </c>
      <c r="C54" s="96" t="s">
        <v>282</v>
      </c>
      <c r="D54" s="72">
        <v>1.3145008046887625</v>
      </c>
      <c r="E54" s="72">
        <v>1.3145008046887625</v>
      </c>
      <c r="F54" s="72">
        <v>1.3283254188706692</v>
      </c>
      <c r="G54" s="72">
        <v>1.3480767187008607</v>
      </c>
      <c r="H54" s="72"/>
      <c r="L54" s="125"/>
    </row>
  </sheetData>
  <sheetProtection algorithmName="SHA-512" hashValue="vQOLvTvez/ByI2WbV0DiLNnO+P39DZotzE7P5AThDFFmHPEu5Cy5k0OOzxCZ5BC/1W183BiThAI2ksIIIR4cEg==" saltValue="XQslUN+kFWyZdhBMxhiwLQ==" spinCount="100000" sheet="1" objects="1" scenarios="1"/>
  <mergeCells count="10">
    <mergeCell ref="B25:E25"/>
    <mergeCell ref="B35:E35"/>
    <mergeCell ref="B38:E38"/>
    <mergeCell ref="B42:E42"/>
    <mergeCell ref="B51:E51"/>
    <mergeCell ref="C6:E6"/>
    <mergeCell ref="B10:E10"/>
    <mergeCell ref="B14:E14"/>
    <mergeCell ref="B16:E16"/>
    <mergeCell ref="B20:E20"/>
  </mergeCells>
  <hyperlinks>
    <hyperlink ref="B2" location="Tartalom!A1" display="Back to contents page" xr:uid="{DFB46773-48AF-4073-9429-E2347F1E8DB2}"/>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A8E32-6CE5-4E9F-8CC1-66F2AD6645E9}">
  <sheetPr>
    <tabColor rgb="FF92D050"/>
  </sheetPr>
  <dimension ref="B1:P24"/>
  <sheetViews>
    <sheetView showGridLines="0" workbookViewId="0">
      <selection activeCell="D11" sqref="D11:O21"/>
    </sheetView>
  </sheetViews>
  <sheetFormatPr defaultRowHeight="14.5" x14ac:dyDescent="0.35"/>
  <cols>
    <col min="1" max="2" width="4.453125" customWidth="1"/>
    <col min="3" max="3" width="46.7265625" customWidth="1"/>
    <col min="4" max="14" width="9.26953125" customWidth="1"/>
    <col min="15" max="15" width="14.453125" bestFit="1" customWidth="1"/>
  </cols>
  <sheetData>
    <row r="1" spans="2:15" ht="12.75" customHeight="1" x14ac:dyDescent="0.35"/>
    <row r="2" spans="2:15" x14ac:dyDescent="0.35">
      <c r="B2" s="82" t="s">
        <v>0</v>
      </c>
      <c r="C2" s="183"/>
    </row>
    <row r="3" spans="2:15" x14ac:dyDescent="0.35">
      <c r="B3" s="1"/>
      <c r="C3" s="1"/>
    </row>
    <row r="4" spans="2:15" ht="15.5" x14ac:dyDescent="0.35">
      <c r="B4" s="151" t="s">
        <v>537</v>
      </c>
      <c r="C4" s="2"/>
    </row>
    <row r="5" spans="2:15" ht="2.15" customHeight="1" x14ac:dyDescent="0.35">
      <c r="B5" s="1"/>
      <c r="C5" s="1"/>
    </row>
    <row r="6" spans="2:15" ht="2.15" customHeight="1" x14ac:dyDescent="0.35">
      <c r="B6" s="396"/>
      <c r="C6" s="396"/>
      <c r="D6" s="396"/>
      <c r="E6" s="396"/>
      <c r="F6" s="396"/>
      <c r="G6" s="396"/>
      <c r="H6" s="396"/>
      <c r="I6" s="396"/>
      <c r="J6" s="396"/>
      <c r="K6" s="396"/>
      <c r="L6" s="396"/>
      <c r="M6" s="396"/>
      <c r="N6" s="396"/>
      <c r="O6" s="396"/>
    </row>
    <row r="7" spans="2:15" ht="2.15" customHeight="1" x14ac:dyDescent="0.35">
      <c r="B7" s="152"/>
      <c r="C7" s="153"/>
    </row>
    <row r="8" spans="2:15" ht="15" thickBot="1" x14ac:dyDescent="0.4">
      <c r="B8" s="28"/>
      <c r="C8" s="383">
        <f>Tartalom!B3</f>
        <v>44742</v>
      </c>
      <c r="D8" s="383"/>
      <c r="E8" s="383"/>
      <c r="F8" s="383"/>
      <c r="G8" s="383"/>
      <c r="H8" s="383"/>
      <c r="I8" s="383"/>
      <c r="J8" s="383"/>
      <c r="K8" s="383"/>
      <c r="L8" s="383"/>
      <c r="M8" s="383"/>
      <c r="N8" s="383"/>
      <c r="O8" s="383"/>
    </row>
    <row r="9" spans="2:15" ht="15" thickBot="1" x14ac:dyDescent="0.4">
      <c r="C9" s="262" t="s">
        <v>2</v>
      </c>
      <c r="D9" s="425" t="s">
        <v>538</v>
      </c>
      <c r="E9" s="425"/>
      <c r="F9" s="425"/>
      <c r="G9" s="425"/>
      <c r="H9" s="425"/>
      <c r="I9" s="425"/>
      <c r="J9" s="425"/>
      <c r="K9" s="425"/>
      <c r="L9" s="425"/>
      <c r="M9" s="425"/>
      <c r="N9" s="425"/>
      <c r="O9" s="426" t="s">
        <v>15</v>
      </c>
    </row>
    <row r="10" spans="2:15" ht="15" thickBot="1" x14ac:dyDescent="0.4">
      <c r="C10" s="234" t="s">
        <v>539</v>
      </c>
      <c r="D10" s="263">
        <v>0</v>
      </c>
      <c r="E10" s="263">
        <v>0.02</v>
      </c>
      <c r="F10" s="263">
        <v>0.04</v>
      </c>
      <c r="G10" s="263">
        <v>0.1</v>
      </c>
      <c r="H10" s="263">
        <v>0.2</v>
      </c>
      <c r="I10" s="263">
        <v>0.5</v>
      </c>
      <c r="J10" s="263">
        <v>0.7</v>
      </c>
      <c r="K10" s="263">
        <v>0.75</v>
      </c>
      <c r="L10" s="263">
        <v>1</v>
      </c>
      <c r="M10" s="263">
        <v>1.5</v>
      </c>
      <c r="N10" s="264" t="s">
        <v>503</v>
      </c>
      <c r="O10" s="427"/>
    </row>
    <row r="11" spans="2:15" x14ac:dyDescent="0.35">
      <c r="C11" s="257" t="s">
        <v>540</v>
      </c>
      <c r="D11" s="256">
        <v>120413.07090041906</v>
      </c>
      <c r="E11" s="256">
        <v>0</v>
      </c>
      <c r="F11" s="256">
        <v>0</v>
      </c>
      <c r="G11" s="256">
        <v>0</v>
      </c>
      <c r="H11" s="256">
        <v>0</v>
      </c>
      <c r="I11" s="256">
        <v>0</v>
      </c>
      <c r="J11" s="256">
        <v>0</v>
      </c>
      <c r="K11" s="256">
        <v>0</v>
      </c>
      <c r="L11" s="256">
        <v>0</v>
      </c>
      <c r="M11" s="256">
        <v>0</v>
      </c>
      <c r="N11" s="256">
        <v>0</v>
      </c>
      <c r="O11" s="265">
        <v>120413.07090041906</v>
      </c>
    </row>
    <row r="12" spans="2:15" x14ac:dyDescent="0.35">
      <c r="C12" s="257" t="s">
        <v>541</v>
      </c>
      <c r="D12" s="231">
        <v>0</v>
      </c>
      <c r="E12" s="231">
        <v>0</v>
      </c>
      <c r="F12" s="231">
        <v>0</v>
      </c>
      <c r="G12" s="231">
        <v>0</v>
      </c>
      <c r="H12" s="231">
        <v>0</v>
      </c>
      <c r="I12" s="231">
        <v>0</v>
      </c>
      <c r="J12" s="231">
        <v>0</v>
      </c>
      <c r="K12" s="231">
        <v>0</v>
      </c>
      <c r="L12" s="231">
        <v>0</v>
      </c>
      <c r="M12" s="231">
        <v>0</v>
      </c>
      <c r="N12" s="231">
        <v>0</v>
      </c>
      <c r="O12" s="265">
        <v>0</v>
      </c>
    </row>
    <row r="13" spans="2:15" x14ac:dyDescent="0.35">
      <c r="C13" s="255" t="s">
        <v>542</v>
      </c>
      <c r="D13" s="256">
        <v>0</v>
      </c>
      <c r="E13" s="256">
        <v>0</v>
      </c>
      <c r="F13" s="256">
        <v>0</v>
      </c>
      <c r="G13" s="256">
        <v>0</v>
      </c>
      <c r="H13" s="256">
        <v>0</v>
      </c>
      <c r="I13" s="256">
        <v>0</v>
      </c>
      <c r="J13" s="256">
        <v>0</v>
      </c>
      <c r="K13" s="256">
        <v>0</v>
      </c>
      <c r="L13" s="256">
        <v>0</v>
      </c>
      <c r="M13" s="256">
        <v>0</v>
      </c>
      <c r="N13" s="256">
        <v>0</v>
      </c>
      <c r="O13" s="265">
        <v>0</v>
      </c>
    </row>
    <row r="14" spans="2:15" x14ac:dyDescent="0.35">
      <c r="C14" s="252" t="s">
        <v>543</v>
      </c>
      <c r="D14" s="256">
        <v>0</v>
      </c>
      <c r="E14" s="256">
        <v>0</v>
      </c>
      <c r="F14" s="256">
        <v>0</v>
      </c>
      <c r="G14" s="256">
        <v>0</v>
      </c>
      <c r="H14" s="256">
        <v>0</v>
      </c>
      <c r="I14" s="256">
        <v>0</v>
      </c>
      <c r="J14" s="256">
        <v>0</v>
      </c>
      <c r="K14" s="256">
        <v>0</v>
      </c>
      <c r="L14" s="256">
        <v>2.3746260000000001</v>
      </c>
      <c r="M14" s="256">
        <v>0</v>
      </c>
      <c r="N14" s="256">
        <v>0</v>
      </c>
      <c r="O14" s="265">
        <v>2.3746260000000001</v>
      </c>
    </row>
    <row r="15" spans="2:15" x14ac:dyDescent="0.35">
      <c r="C15" s="252" t="s">
        <v>544</v>
      </c>
      <c r="D15" s="256">
        <v>0</v>
      </c>
      <c r="E15" s="256">
        <v>0</v>
      </c>
      <c r="F15" s="256">
        <v>0</v>
      </c>
      <c r="G15" s="256">
        <v>0</v>
      </c>
      <c r="H15" s="256">
        <v>0</v>
      </c>
      <c r="I15" s="256">
        <v>0</v>
      </c>
      <c r="J15" s="256">
        <v>0</v>
      </c>
      <c r="K15" s="256">
        <v>0</v>
      </c>
      <c r="L15" s="256">
        <v>0</v>
      </c>
      <c r="M15" s="256">
        <v>0</v>
      </c>
      <c r="N15" s="256">
        <v>0</v>
      </c>
      <c r="O15" s="265">
        <v>0</v>
      </c>
    </row>
    <row r="16" spans="2:15" x14ac:dyDescent="0.35">
      <c r="C16" s="252" t="s">
        <v>545</v>
      </c>
      <c r="D16" s="256">
        <v>0</v>
      </c>
      <c r="E16" s="256">
        <v>0</v>
      </c>
      <c r="F16" s="256">
        <v>0</v>
      </c>
      <c r="G16" s="256">
        <v>0</v>
      </c>
      <c r="H16" s="256">
        <v>109381.37908490754</v>
      </c>
      <c r="I16" s="256">
        <v>37188.795799</v>
      </c>
      <c r="J16" s="256">
        <v>0</v>
      </c>
      <c r="K16" s="256">
        <v>0</v>
      </c>
      <c r="L16" s="256">
        <v>7009.5123249999997</v>
      </c>
      <c r="M16" s="256">
        <v>0</v>
      </c>
      <c r="N16" s="256">
        <v>0</v>
      </c>
      <c r="O16" s="265">
        <v>153579.68720890753</v>
      </c>
    </row>
    <row r="17" spans="3:16" x14ac:dyDescent="0.35">
      <c r="C17" s="252" t="s">
        <v>546</v>
      </c>
      <c r="D17" s="256">
        <v>0</v>
      </c>
      <c r="E17" s="256">
        <v>0</v>
      </c>
      <c r="F17" s="256">
        <v>0</v>
      </c>
      <c r="G17" s="256">
        <v>0</v>
      </c>
      <c r="H17" s="256">
        <v>0</v>
      </c>
      <c r="I17" s="256">
        <v>0</v>
      </c>
      <c r="J17" s="256">
        <v>0</v>
      </c>
      <c r="K17" s="256">
        <v>0</v>
      </c>
      <c r="L17" s="256">
        <v>211532.98854831845</v>
      </c>
      <c r="M17" s="256">
        <v>0</v>
      </c>
      <c r="N17" s="256">
        <v>0</v>
      </c>
      <c r="O17" s="265">
        <v>211532.98854831845</v>
      </c>
    </row>
    <row r="18" spans="3:16" x14ac:dyDescent="0.35">
      <c r="C18" s="252" t="s">
        <v>547</v>
      </c>
      <c r="D18" s="256">
        <v>0</v>
      </c>
      <c r="E18" s="256">
        <v>0</v>
      </c>
      <c r="F18" s="256">
        <v>0</v>
      </c>
      <c r="G18" s="256">
        <v>0</v>
      </c>
      <c r="H18" s="256">
        <v>0</v>
      </c>
      <c r="I18" s="256">
        <v>0</v>
      </c>
      <c r="J18" s="256">
        <v>0</v>
      </c>
      <c r="K18" s="256">
        <v>7671.55051</v>
      </c>
      <c r="L18" s="256">
        <v>0</v>
      </c>
      <c r="M18" s="256">
        <v>0</v>
      </c>
      <c r="N18" s="256">
        <v>0</v>
      </c>
      <c r="O18" s="265">
        <v>7671.55051</v>
      </c>
    </row>
    <row r="19" spans="3:16" x14ac:dyDescent="0.35">
      <c r="C19" s="255" t="s">
        <v>548</v>
      </c>
      <c r="D19" s="231">
        <v>0</v>
      </c>
      <c r="E19" s="231">
        <v>0</v>
      </c>
      <c r="F19" s="231">
        <v>0</v>
      </c>
      <c r="G19" s="231">
        <v>0</v>
      </c>
      <c r="H19" s="231">
        <v>0</v>
      </c>
      <c r="I19" s="231">
        <v>0</v>
      </c>
      <c r="J19" s="231">
        <v>0</v>
      </c>
      <c r="K19" s="231">
        <v>0</v>
      </c>
      <c r="L19" s="231">
        <v>0</v>
      </c>
      <c r="M19" s="231">
        <v>0</v>
      </c>
      <c r="N19" s="231">
        <v>0</v>
      </c>
      <c r="O19" s="265">
        <v>0</v>
      </c>
    </row>
    <row r="20" spans="3:16" x14ac:dyDescent="0.35">
      <c r="C20" s="252" t="s">
        <v>549</v>
      </c>
      <c r="D20" s="256">
        <v>0</v>
      </c>
      <c r="E20" s="256">
        <v>5270.2255230501196</v>
      </c>
      <c r="F20" s="256">
        <v>0</v>
      </c>
      <c r="G20" s="256">
        <v>0</v>
      </c>
      <c r="H20" s="256">
        <v>0</v>
      </c>
      <c r="I20" s="256">
        <v>0</v>
      </c>
      <c r="J20" s="256">
        <v>0</v>
      </c>
      <c r="K20" s="256">
        <v>0</v>
      </c>
      <c r="L20" s="256">
        <v>0</v>
      </c>
      <c r="M20" s="256">
        <v>0</v>
      </c>
      <c r="N20" s="256">
        <v>2.34</v>
      </c>
      <c r="O20" s="265">
        <v>5272.5655230501197</v>
      </c>
    </row>
    <row r="21" spans="3:16" ht="15" thickBot="1" x14ac:dyDescent="0.4">
      <c r="C21" s="266" t="s">
        <v>15</v>
      </c>
      <c r="D21" s="248">
        <v>120413.07090041906</v>
      </c>
      <c r="E21" s="248">
        <v>5270.2255230501196</v>
      </c>
      <c r="F21" s="248">
        <v>0</v>
      </c>
      <c r="G21" s="248">
        <v>0</v>
      </c>
      <c r="H21" s="248">
        <v>109381.37908490754</v>
      </c>
      <c r="I21" s="248">
        <v>37188.795799</v>
      </c>
      <c r="J21" s="248">
        <v>0</v>
      </c>
      <c r="K21" s="248">
        <v>7671.55051</v>
      </c>
      <c r="L21" s="248">
        <v>218544.87549931844</v>
      </c>
      <c r="M21" s="248">
        <v>0</v>
      </c>
      <c r="N21" s="248">
        <v>2.34</v>
      </c>
      <c r="O21" s="248">
        <v>498472.23731669516</v>
      </c>
    </row>
    <row r="23" spans="3:16" x14ac:dyDescent="0.35">
      <c r="O23" s="122"/>
    </row>
    <row r="24" spans="3:16" x14ac:dyDescent="0.35">
      <c r="O24" s="122"/>
      <c r="P24" s="122"/>
    </row>
  </sheetData>
  <sheetProtection algorithmName="SHA-512" hashValue="YjIxohXPxNwpHyihBT48vq+R3i3OgQ1JhysDwr8mh/dcw7izDeGhpb2AMQmdvPH4Ubv027tYz3pdJABzcfs9Ww==" saltValue="usoA96scU48i2gNgh7zP8Q==" spinCount="100000" sheet="1" objects="1" scenarios="1"/>
  <mergeCells count="4">
    <mergeCell ref="B6:O6"/>
    <mergeCell ref="C8:O8"/>
    <mergeCell ref="D9:N9"/>
    <mergeCell ref="O9:O10"/>
  </mergeCells>
  <hyperlinks>
    <hyperlink ref="B2" location="Tartalom!A1" display="Back to contents page" xr:uid="{A5CBE2C5-A875-4630-8D42-0DCCEE4DECD3}"/>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C9EE1-6EBC-42B6-B127-F964FB69027D}">
  <sheetPr>
    <tabColor rgb="FF92D050"/>
  </sheetPr>
  <dimension ref="B1:K20"/>
  <sheetViews>
    <sheetView showGridLines="0" workbookViewId="0">
      <selection activeCell="D12" sqref="D12:K20"/>
    </sheetView>
  </sheetViews>
  <sheetFormatPr defaultRowHeight="14.5" x14ac:dyDescent="0.35"/>
  <cols>
    <col min="1" max="2" width="4.453125" customWidth="1"/>
    <col min="3" max="3" width="33" customWidth="1"/>
    <col min="4" max="11" width="14.26953125" customWidth="1"/>
  </cols>
  <sheetData>
    <row r="1" spans="2:11" ht="12.75" customHeight="1" x14ac:dyDescent="0.35"/>
    <row r="2" spans="2:11" x14ac:dyDescent="0.35">
      <c r="B2" s="82" t="s">
        <v>0</v>
      </c>
      <c r="C2" s="183"/>
    </row>
    <row r="3" spans="2:11" x14ac:dyDescent="0.35">
      <c r="B3" s="1"/>
      <c r="C3" s="1"/>
    </row>
    <row r="4" spans="2:11" ht="15.5" x14ac:dyDescent="0.35">
      <c r="B4" s="151" t="s">
        <v>550</v>
      </c>
      <c r="C4" s="2"/>
    </row>
    <row r="5" spans="2:11" ht="2.15" customHeight="1" x14ac:dyDescent="0.35">
      <c r="B5" s="1"/>
      <c r="C5" s="1"/>
    </row>
    <row r="6" spans="2:11" ht="2.15" customHeight="1" x14ac:dyDescent="0.35">
      <c r="B6" s="396"/>
      <c r="C6" s="396"/>
      <c r="D6" s="396"/>
      <c r="E6" s="396"/>
    </row>
    <row r="7" spans="2:11" ht="2.15" customHeight="1" x14ac:dyDescent="0.35">
      <c r="B7" s="152"/>
      <c r="C7" s="153"/>
    </row>
    <row r="8" spans="2:11" ht="15" thickBot="1" x14ac:dyDescent="0.4">
      <c r="B8" s="28"/>
      <c r="C8" s="383">
        <f>Tartalom!B3</f>
        <v>44742</v>
      </c>
      <c r="D8" s="383"/>
      <c r="E8" s="383"/>
      <c r="F8" s="383"/>
      <c r="G8" s="383"/>
      <c r="H8" s="383"/>
      <c r="I8" s="383"/>
      <c r="J8" s="383"/>
      <c r="K8" s="383"/>
    </row>
    <row r="9" spans="2:11" ht="21.75" customHeight="1" thickBot="1" x14ac:dyDescent="0.4">
      <c r="C9" s="430" t="s">
        <v>2</v>
      </c>
      <c r="D9" s="408" t="s">
        <v>551</v>
      </c>
      <c r="E9" s="408"/>
      <c r="F9" s="408"/>
      <c r="G9" s="414"/>
      <c r="H9" s="431" t="s">
        <v>552</v>
      </c>
      <c r="I9" s="431"/>
      <c r="J9" s="431"/>
      <c r="K9" s="431"/>
    </row>
    <row r="10" spans="2:11" ht="27" customHeight="1" thickBot="1" x14ac:dyDescent="0.4">
      <c r="C10" s="409"/>
      <c r="D10" s="408" t="s">
        <v>553</v>
      </c>
      <c r="E10" s="408"/>
      <c r="F10" s="408" t="s">
        <v>554</v>
      </c>
      <c r="G10" s="414"/>
      <c r="H10" s="408" t="s">
        <v>553</v>
      </c>
      <c r="I10" s="408"/>
      <c r="J10" s="408" t="s">
        <v>554</v>
      </c>
      <c r="K10" s="408"/>
    </row>
    <row r="11" spans="2:11" ht="23.25" customHeight="1" thickBot="1" x14ac:dyDescent="0.4">
      <c r="C11" s="386" t="s">
        <v>555</v>
      </c>
      <c r="D11" s="190" t="s">
        <v>556</v>
      </c>
      <c r="E11" s="190" t="s">
        <v>557</v>
      </c>
      <c r="F11" s="190" t="s">
        <v>556</v>
      </c>
      <c r="G11" s="191" t="s">
        <v>557</v>
      </c>
      <c r="H11" s="190" t="s">
        <v>556</v>
      </c>
      <c r="I11" s="190" t="s">
        <v>557</v>
      </c>
      <c r="J11" s="190" t="s">
        <v>556</v>
      </c>
      <c r="K11" s="190" t="s">
        <v>557</v>
      </c>
    </row>
    <row r="12" spans="2:11" x14ac:dyDescent="0.35">
      <c r="C12" s="267" t="s">
        <v>558</v>
      </c>
      <c r="D12" s="199">
        <v>0</v>
      </c>
      <c r="E12" s="199">
        <v>39700.845732000002</v>
      </c>
      <c r="F12" s="199">
        <v>0</v>
      </c>
      <c r="G12" s="200">
        <v>584.40640199999996</v>
      </c>
      <c r="H12" s="199">
        <v>0</v>
      </c>
      <c r="I12" s="199">
        <v>0</v>
      </c>
      <c r="J12" s="268">
        <v>0</v>
      </c>
      <c r="K12" s="268">
        <v>0</v>
      </c>
    </row>
    <row r="13" spans="2:11" x14ac:dyDescent="0.35">
      <c r="C13" s="267" t="s">
        <v>559</v>
      </c>
      <c r="D13" s="199">
        <v>0</v>
      </c>
      <c r="E13" s="199">
        <v>65072.443809999997</v>
      </c>
      <c r="F13" s="199">
        <v>0</v>
      </c>
      <c r="G13" s="200">
        <v>138205.45356600001</v>
      </c>
      <c r="H13" s="199">
        <v>0</v>
      </c>
      <c r="I13" s="199">
        <v>0</v>
      </c>
      <c r="J13" s="268">
        <v>0</v>
      </c>
      <c r="K13" s="268">
        <v>0</v>
      </c>
    </row>
    <row r="14" spans="2:11" x14ac:dyDescent="0.35">
      <c r="C14" s="267" t="s">
        <v>560</v>
      </c>
      <c r="D14" s="199">
        <v>0</v>
      </c>
      <c r="E14" s="199">
        <v>0</v>
      </c>
      <c r="F14" s="199">
        <v>0</v>
      </c>
      <c r="G14" s="200">
        <v>0</v>
      </c>
      <c r="H14" s="199">
        <v>0</v>
      </c>
      <c r="I14" s="199">
        <v>0</v>
      </c>
      <c r="J14" s="268">
        <v>0</v>
      </c>
      <c r="K14" s="268">
        <v>0</v>
      </c>
    </row>
    <row r="15" spans="2:11" x14ac:dyDescent="0.35">
      <c r="C15" s="267" t="s">
        <v>561</v>
      </c>
      <c r="D15" s="199">
        <v>0</v>
      </c>
      <c r="E15" s="199">
        <v>0</v>
      </c>
      <c r="F15" s="199">
        <v>0</v>
      </c>
      <c r="G15" s="200">
        <v>0</v>
      </c>
      <c r="H15" s="199">
        <v>0</v>
      </c>
      <c r="I15" s="199">
        <v>0</v>
      </c>
      <c r="J15" s="268">
        <v>0</v>
      </c>
      <c r="K15" s="268">
        <v>0</v>
      </c>
    </row>
    <row r="16" spans="2:11" x14ac:dyDescent="0.35">
      <c r="C16" s="267" t="s">
        <v>562</v>
      </c>
      <c r="D16" s="199">
        <v>0</v>
      </c>
      <c r="E16" s="199">
        <v>0</v>
      </c>
      <c r="F16" s="199">
        <v>0</v>
      </c>
      <c r="G16" s="200">
        <v>0</v>
      </c>
      <c r="H16" s="199">
        <v>0</v>
      </c>
      <c r="I16" s="199">
        <v>0</v>
      </c>
      <c r="J16" s="268">
        <v>0</v>
      </c>
      <c r="K16" s="268">
        <v>0</v>
      </c>
    </row>
    <row r="17" spans="3:11" x14ac:dyDescent="0.35">
      <c r="C17" s="267" t="s">
        <v>563</v>
      </c>
      <c r="D17" s="199">
        <v>0</v>
      </c>
      <c r="E17" s="199">
        <v>0</v>
      </c>
      <c r="F17" s="199">
        <v>0</v>
      </c>
      <c r="G17" s="200">
        <v>0</v>
      </c>
      <c r="H17" s="199">
        <v>0</v>
      </c>
      <c r="I17" s="199">
        <v>0</v>
      </c>
      <c r="J17" s="268">
        <v>0</v>
      </c>
      <c r="K17" s="268">
        <v>0</v>
      </c>
    </row>
    <row r="18" spans="3:11" x14ac:dyDescent="0.35">
      <c r="C18" s="267" t="s">
        <v>564</v>
      </c>
      <c r="D18" s="199">
        <v>0</v>
      </c>
      <c r="E18" s="199">
        <v>0</v>
      </c>
      <c r="F18" s="199">
        <v>0</v>
      </c>
      <c r="G18" s="200">
        <v>0</v>
      </c>
      <c r="H18" s="199">
        <v>0</v>
      </c>
      <c r="I18" s="199">
        <v>0</v>
      </c>
      <c r="J18" s="268">
        <v>0</v>
      </c>
      <c r="K18" s="268">
        <v>0</v>
      </c>
    </row>
    <row r="19" spans="3:11" x14ac:dyDescent="0.35">
      <c r="C19" s="267" t="s">
        <v>565</v>
      </c>
      <c r="D19" s="199">
        <v>0</v>
      </c>
      <c r="E19" s="199">
        <v>0</v>
      </c>
      <c r="F19" s="199">
        <v>0</v>
      </c>
      <c r="G19" s="200">
        <v>0</v>
      </c>
      <c r="H19" s="199">
        <v>0</v>
      </c>
      <c r="I19" s="199">
        <v>0</v>
      </c>
      <c r="J19" s="268">
        <v>0</v>
      </c>
      <c r="K19" s="268">
        <v>0</v>
      </c>
    </row>
    <row r="20" spans="3:11" ht="15" thickBot="1" x14ac:dyDescent="0.4">
      <c r="C20" s="269" t="s">
        <v>15</v>
      </c>
      <c r="D20" s="270">
        <v>0</v>
      </c>
      <c r="E20" s="270">
        <v>104773.289542</v>
      </c>
      <c r="F20" s="270">
        <v>0</v>
      </c>
      <c r="G20" s="271">
        <v>138789.859968</v>
      </c>
      <c r="H20" s="270">
        <v>0</v>
      </c>
      <c r="I20" s="270">
        <v>0</v>
      </c>
      <c r="J20" s="272">
        <v>0</v>
      </c>
      <c r="K20" s="272">
        <v>0</v>
      </c>
    </row>
  </sheetData>
  <sheetProtection algorithmName="SHA-512" hashValue="NdLzYaE/AwrzbHSNTch2VckMp5nl+J+RFG4AL3czlzxPQXsFeAnHNBZlE9HWTULioFG3ke9m6dg2Qjdc+Jx4fQ==" saltValue="kuO/Epjl6ou46u43YITBtg==" spinCount="100000" sheet="1" objects="1" scenarios="1"/>
  <mergeCells count="9">
    <mergeCell ref="B6:E6"/>
    <mergeCell ref="C8:K8"/>
    <mergeCell ref="C9:C11"/>
    <mergeCell ref="D9:G9"/>
    <mergeCell ref="H9:K9"/>
    <mergeCell ref="D10:E10"/>
    <mergeCell ref="F10:G10"/>
    <mergeCell ref="H10:I10"/>
    <mergeCell ref="J10:K10"/>
  </mergeCells>
  <hyperlinks>
    <hyperlink ref="B2" location="Tartalom!A1" display="Back to contents page" xr:uid="{563A4A6F-E527-4E6F-9BAF-64D7E5970D99}"/>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48D2-0E95-4E35-9E16-77634D8B06BD}">
  <sheetPr>
    <tabColor rgb="FF92D050"/>
  </sheetPr>
  <dimension ref="B1:E19"/>
  <sheetViews>
    <sheetView showGridLines="0" workbookViewId="0">
      <selection activeCell="C9" sqref="C9"/>
    </sheetView>
  </sheetViews>
  <sheetFormatPr defaultRowHeight="14.5" x14ac:dyDescent="0.35"/>
  <cols>
    <col min="1" max="2" width="4.453125" customWidth="1"/>
    <col min="3" max="3" width="54" customWidth="1"/>
    <col min="4" max="4" width="18.7265625" customWidth="1"/>
    <col min="5" max="5" width="17.54296875" customWidth="1"/>
  </cols>
  <sheetData>
    <row r="1" spans="2:5" ht="12.75" customHeight="1" x14ac:dyDescent="0.35"/>
    <row r="2" spans="2:5" x14ac:dyDescent="0.35">
      <c r="B2" s="82" t="s">
        <v>0</v>
      </c>
      <c r="C2" s="183"/>
    </row>
    <row r="3" spans="2:5" x14ac:dyDescent="0.35">
      <c r="B3" s="1"/>
      <c r="C3" s="1"/>
    </row>
    <row r="4" spans="2:5" ht="15.5" x14ac:dyDescent="0.35">
      <c r="B4" s="151" t="s">
        <v>566</v>
      </c>
      <c r="C4" s="2"/>
    </row>
    <row r="5" spans="2:5" ht="2.15" customHeight="1" x14ac:dyDescent="0.35">
      <c r="B5" s="1"/>
      <c r="C5" s="1"/>
    </row>
    <row r="6" spans="2:5" ht="2.15" customHeight="1" x14ac:dyDescent="0.35">
      <c r="B6" s="396"/>
      <c r="C6" s="396"/>
      <c r="D6" s="396"/>
      <c r="E6" s="396"/>
    </row>
    <row r="7" spans="2:5" ht="2.15" customHeight="1" x14ac:dyDescent="0.35">
      <c r="B7" s="152"/>
      <c r="C7" s="153"/>
    </row>
    <row r="8" spans="2:5" ht="15" thickBot="1" x14ac:dyDescent="0.4">
      <c r="B8" s="28"/>
      <c r="C8" s="383">
        <f>Tartalom!B3</f>
        <v>44742</v>
      </c>
      <c r="D8" s="383"/>
      <c r="E8" s="383"/>
    </row>
    <row r="9" spans="2:5" ht="36" customHeight="1" thickBot="1" x14ac:dyDescent="0.4">
      <c r="C9" s="273" t="s">
        <v>2</v>
      </c>
      <c r="D9" s="274" t="s">
        <v>567</v>
      </c>
      <c r="E9" s="274" t="s">
        <v>568</v>
      </c>
    </row>
    <row r="10" spans="2:5" ht="23.25" customHeight="1" x14ac:dyDescent="0.35">
      <c r="C10" s="275" t="s">
        <v>569</v>
      </c>
      <c r="D10" s="276"/>
      <c r="E10" s="276"/>
    </row>
    <row r="11" spans="2:5" x14ac:dyDescent="0.35">
      <c r="C11" s="277" t="s">
        <v>570</v>
      </c>
      <c r="D11" s="278">
        <v>0</v>
      </c>
      <c r="E11" s="278">
        <v>0</v>
      </c>
    </row>
    <row r="12" spans="2:5" x14ac:dyDescent="0.35">
      <c r="C12" s="277" t="s">
        <v>571</v>
      </c>
      <c r="D12" s="278">
        <v>0</v>
      </c>
      <c r="E12" s="278">
        <v>0</v>
      </c>
    </row>
    <row r="13" spans="2:5" x14ac:dyDescent="0.35">
      <c r="C13" s="277" t="s">
        <v>572</v>
      </c>
      <c r="D13" s="278">
        <v>0</v>
      </c>
      <c r="E13" s="278">
        <v>0</v>
      </c>
    </row>
    <row r="14" spans="2:5" x14ac:dyDescent="0.35">
      <c r="C14" s="277" t="s">
        <v>573</v>
      </c>
      <c r="D14" s="279">
        <v>0</v>
      </c>
      <c r="E14" s="279">
        <v>0</v>
      </c>
    </row>
    <row r="15" spans="2:5" x14ac:dyDescent="0.35">
      <c r="C15" s="277" t="s">
        <v>574</v>
      </c>
      <c r="D15" s="279">
        <v>0</v>
      </c>
      <c r="E15" s="279">
        <v>0</v>
      </c>
    </row>
    <row r="16" spans="2:5" x14ac:dyDescent="0.35">
      <c r="C16" s="280" t="s">
        <v>575</v>
      </c>
      <c r="D16" s="281">
        <v>0</v>
      </c>
      <c r="E16" s="281">
        <v>0</v>
      </c>
    </row>
    <row r="17" spans="3:5" x14ac:dyDescent="0.35">
      <c r="C17" s="282" t="s">
        <v>576</v>
      </c>
      <c r="D17" s="219"/>
      <c r="E17" s="219"/>
    </row>
    <row r="18" spans="3:5" x14ac:dyDescent="0.35">
      <c r="C18" s="277" t="s">
        <v>577</v>
      </c>
      <c r="D18" s="199">
        <v>0</v>
      </c>
      <c r="E18" s="199">
        <v>0</v>
      </c>
    </row>
    <row r="19" spans="3:5" ht="15" thickBot="1" x14ac:dyDescent="0.4">
      <c r="C19" s="283" t="s">
        <v>578</v>
      </c>
      <c r="D19" s="284">
        <v>0</v>
      </c>
      <c r="E19" s="284">
        <v>0</v>
      </c>
    </row>
  </sheetData>
  <sheetProtection algorithmName="SHA-512" hashValue="0s36nt9SKYV8GmnbTFNnYUNQRoGx8ScNKs+mfubeBvCm3ZNvSTk9WQTHrS/J4Zp/ZN0mzCWoqew3J7Ebip1isg==" saltValue="E49JkJvQPvZICXmFvWRtuQ==" spinCount="100000" sheet="1" objects="1" scenarios="1"/>
  <mergeCells count="2">
    <mergeCell ref="B6:E6"/>
    <mergeCell ref="C8:E8"/>
  </mergeCells>
  <hyperlinks>
    <hyperlink ref="B2" location="Tartalom!A1" display="Back to contents page" xr:uid="{84EADA76-47A1-4A6A-8A1D-32706ADA0CA1}"/>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DC057-1AD6-4D81-A286-C2A90E8AF9A0}">
  <sheetPr>
    <tabColor rgb="FF92D050"/>
  </sheetPr>
  <dimension ref="B1:E29"/>
  <sheetViews>
    <sheetView showGridLines="0" zoomScaleNormal="100" workbookViewId="0">
      <selection activeCell="D10" sqref="D10:E29"/>
    </sheetView>
  </sheetViews>
  <sheetFormatPr defaultRowHeight="14.5" x14ac:dyDescent="0.35"/>
  <cols>
    <col min="1" max="2" width="4.453125" customWidth="1"/>
    <col min="3" max="3" width="65" customWidth="1"/>
    <col min="4" max="4" width="18.7265625" customWidth="1"/>
    <col min="5" max="5" width="17.54296875" customWidth="1"/>
    <col min="7" max="7" width="16.81640625" bestFit="1" customWidth="1"/>
    <col min="8" max="8" width="15.453125" bestFit="1" customWidth="1"/>
  </cols>
  <sheetData>
    <row r="1" spans="2:5" ht="12.75" customHeight="1" x14ac:dyDescent="0.35"/>
    <row r="2" spans="2:5" x14ac:dyDescent="0.35">
      <c r="B2" s="82" t="s">
        <v>0</v>
      </c>
      <c r="C2" s="183"/>
    </row>
    <row r="3" spans="2:5" x14ac:dyDescent="0.35">
      <c r="B3" s="1"/>
      <c r="C3" s="1"/>
    </row>
    <row r="4" spans="2:5" ht="15.5" x14ac:dyDescent="0.35">
      <c r="B4" s="151" t="s">
        <v>579</v>
      </c>
      <c r="C4" s="2"/>
    </row>
    <row r="5" spans="2:5" ht="2.15" customHeight="1" x14ac:dyDescent="0.35">
      <c r="B5" s="1"/>
      <c r="C5" s="1"/>
    </row>
    <row r="6" spans="2:5" ht="2.15" customHeight="1" x14ac:dyDescent="0.35">
      <c r="B6" s="396"/>
      <c r="C6" s="396"/>
      <c r="D6" s="396"/>
      <c r="E6" s="396"/>
    </row>
    <row r="7" spans="2:5" ht="2.15" customHeight="1" x14ac:dyDescent="0.35">
      <c r="B7" s="152"/>
      <c r="C7" s="153"/>
    </row>
    <row r="8" spans="2:5" ht="15" thickBot="1" x14ac:dyDescent="0.4">
      <c r="B8" s="28"/>
      <c r="C8" s="383">
        <f>Tartalom!B3</f>
        <v>44742</v>
      </c>
      <c r="D8" s="383"/>
      <c r="E8" s="383"/>
    </row>
    <row r="9" spans="2:5" ht="36" customHeight="1" thickBot="1" x14ac:dyDescent="0.4">
      <c r="C9" s="285" t="s">
        <v>2</v>
      </c>
      <c r="D9" s="286" t="s">
        <v>512</v>
      </c>
      <c r="E9" s="286" t="s">
        <v>513</v>
      </c>
    </row>
    <row r="10" spans="2:5" ht="23.25" customHeight="1" x14ac:dyDescent="0.35">
      <c r="C10" s="282" t="s">
        <v>580</v>
      </c>
      <c r="D10" s="245"/>
      <c r="E10" s="287">
        <v>107.744534</v>
      </c>
    </row>
    <row r="11" spans="2:5" ht="25.5" customHeight="1" x14ac:dyDescent="0.35">
      <c r="C11" s="288" t="s">
        <v>581</v>
      </c>
      <c r="D11" s="231">
        <v>0</v>
      </c>
      <c r="E11" s="231">
        <v>0</v>
      </c>
    </row>
    <row r="12" spans="2:5" x14ac:dyDescent="0.35">
      <c r="C12" s="277" t="s">
        <v>582</v>
      </c>
      <c r="D12" s="231">
        <v>1731.684456</v>
      </c>
      <c r="E12" s="231">
        <v>34.633713</v>
      </c>
    </row>
    <row r="13" spans="2:5" x14ac:dyDescent="0.35">
      <c r="C13" s="277" t="s">
        <v>583</v>
      </c>
      <c r="D13" s="231">
        <v>0</v>
      </c>
      <c r="E13" s="231">
        <v>0</v>
      </c>
    </row>
    <row r="14" spans="2:5" x14ac:dyDescent="0.35">
      <c r="C14" s="277" t="s">
        <v>584</v>
      </c>
      <c r="D14" s="231">
        <v>3538.5410670000001</v>
      </c>
      <c r="E14" s="231">
        <v>70.770820999999998</v>
      </c>
    </row>
    <row r="15" spans="2:5" x14ac:dyDescent="0.35">
      <c r="C15" s="277" t="s">
        <v>585</v>
      </c>
      <c r="D15" s="231">
        <v>0</v>
      </c>
      <c r="E15" s="231">
        <v>0</v>
      </c>
    </row>
    <row r="16" spans="2:5" x14ac:dyDescent="0.35">
      <c r="C16" s="288" t="s">
        <v>586</v>
      </c>
      <c r="D16" s="231">
        <v>0</v>
      </c>
      <c r="E16" s="241"/>
    </row>
    <row r="17" spans="3:5" x14ac:dyDescent="0.35">
      <c r="C17" s="288" t="s">
        <v>587</v>
      </c>
      <c r="D17" s="231">
        <v>0</v>
      </c>
      <c r="E17" s="231">
        <v>0</v>
      </c>
    </row>
    <row r="18" spans="3:5" x14ac:dyDescent="0.35">
      <c r="C18" s="288" t="s">
        <v>588</v>
      </c>
      <c r="D18" s="231">
        <v>2.34</v>
      </c>
      <c r="E18" s="231">
        <v>2.34</v>
      </c>
    </row>
    <row r="19" spans="3:5" x14ac:dyDescent="0.35">
      <c r="C19" s="288" t="s">
        <v>589</v>
      </c>
      <c r="D19" s="231">
        <v>0</v>
      </c>
      <c r="E19" s="231">
        <v>0</v>
      </c>
    </row>
    <row r="20" spans="3:5" ht="25.5" customHeight="1" x14ac:dyDescent="0.35">
      <c r="C20" s="289" t="s">
        <v>590</v>
      </c>
      <c r="D20" s="290"/>
      <c r="E20" s="291">
        <v>0</v>
      </c>
    </row>
    <row r="21" spans="3:5" ht="39" customHeight="1" x14ac:dyDescent="0.35">
      <c r="C21" s="288" t="s">
        <v>591</v>
      </c>
      <c r="D21" s="199">
        <v>0</v>
      </c>
      <c r="E21" s="199">
        <v>0</v>
      </c>
    </row>
    <row r="22" spans="3:5" x14ac:dyDescent="0.35">
      <c r="C22" s="277" t="s">
        <v>582</v>
      </c>
      <c r="D22" s="199">
        <v>0</v>
      </c>
      <c r="E22" s="199">
        <v>0</v>
      </c>
    </row>
    <row r="23" spans="3:5" x14ac:dyDescent="0.35">
      <c r="C23" s="277" t="s">
        <v>583</v>
      </c>
      <c r="D23" s="199">
        <v>0</v>
      </c>
      <c r="E23" s="199">
        <v>0</v>
      </c>
    </row>
    <row r="24" spans="3:5" x14ac:dyDescent="0.35">
      <c r="C24" s="277" t="s">
        <v>584</v>
      </c>
      <c r="D24" s="199">
        <v>0</v>
      </c>
      <c r="E24" s="199">
        <v>0</v>
      </c>
    </row>
    <row r="25" spans="3:5" x14ac:dyDescent="0.35">
      <c r="C25" s="277" t="s">
        <v>585</v>
      </c>
      <c r="D25" s="199">
        <v>0</v>
      </c>
      <c r="E25" s="199">
        <v>0</v>
      </c>
    </row>
    <row r="26" spans="3:5" x14ac:dyDescent="0.35">
      <c r="C26" s="288" t="s">
        <v>586</v>
      </c>
      <c r="D26" s="199">
        <v>0</v>
      </c>
      <c r="E26" s="241"/>
    </row>
    <row r="27" spans="3:5" x14ac:dyDescent="0.35">
      <c r="C27" s="288" t="s">
        <v>587</v>
      </c>
      <c r="D27" s="199">
        <v>0</v>
      </c>
      <c r="E27" s="199">
        <v>0</v>
      </c>
    </row>
    <row r="28" spans="3:5" x14ac:dyDescent="0.35">
      <c r="C28" s="288" t="s">
        <v>588</v>
      </c>
      <c r="D28" s="199">
        <v>0</v>
      </c>
      <c r="E28" s="199">
        <v>0</v>
      </c>
    </row>
    <row r="29" spans="3:5" ht="15" thickBot="1" x14ac:dyDescent="0.4">
      <c r="C29" s="292" t="s">
        <v>589</v>
      </c>
      <c r="D29" s="284">
        <v>0</v>
      </c>
      <c r="E29" s="284">
        <v>0</v>
      </c>
    </row>
  </sheetData>
  <sheetProtection algorithmName="SHA-512" hashValue="NRJggHtw/osNTS4vhZPI0Hb5aveMWoh51B8GBZx6uOoUlCzx/EBDq2zkxpYa6xBHwrGGL5CmPIPl+RNuuukDCA==" saltValue="BlsSNqjV9yTvpezGAoM/lw==" spinCount="100000" sheet="1" objects="1" scenarios="1"/>
  <mergeCells count="2">
    <mergeCell ref="B6:E6"/>
    <mergeCell ref="C8:E8"/>
  </mergeCells>
  <hyperlinks>
    <hyperlink ref="B2" location="Tartalom!A1" display="Back to contents page" xr:uid="{41A388A9-F743-4080-A805-57F1F624BD4C}"/>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7A31F-EB24-4341-A637-29784D6625DD}">
  <sheetPr>
    <tabColor rgb="FF92D050"/>
  </sheetPr>
  <dimension ref="B1:F21"/>
  <sheetViews>
    <sheetView showGridLines="0" workbookViewId="0">
      <selection activeCell="D12" sqref="D12:D21"/>
    </sheetView>
  </sheetViews>
  <sheetFormatPr defaultRowHeight="14.5" x14ac:dyDescent="0.35"/>
  <cols>
    <col min="1" max="2" width="4.453125" customWidth="1"/>
    <col min="3" max="3" width="37.26953125" customWidth="1"/>
    <col min="4" max="4" width="18.7265625" customWidth="1"/>
    <col min="6" max="6" width="19" bestFit="1" customWidth="1"/>
  </cols>
  <sheetData>
    <row r="1" spans="2:6" ht="12.75" customHeight="1" x14ac:dyDescent="0.35"/>
    <row r="2" spans="2:6" x14ac:dyDescent="0.35">
      <c r="B2" s="82" t="s">
        <v>0</v>
      </c>
      <c r="C2" s="183"/>
    </row>
    <row r="3" spans="2:6" x14ac:dyDescent="0.35">
      <c r="B3" s="1"/>
      <c r="C3" s="1"/>
    </row>
    <row r="4" spans="2:6" ht="15.5" x14ac:dyDescent="0.35">
      <c r="B4" s="151" t="s">
        <v>592</v>
      </c>
      <c r="C4" s="2"/>
    </row>
    <row r="5" spans="2:6" x14ac:dyDescent="0.35">
      <c r="B5" s="1"/>
      <c r="C5" s="1"/>
    </row>
    <row r="6" spans="2:6" ht="40.5" customHeight="1" x14ac:dyDescent="0.35">
      <c r="B6" s="432" t="s">
        <v>593</v>
      </c>
      <c r="C6" s="432"/>
      <c r="D6" s="432"/>
    </row>
    <row r="7" spans="2:6" x14ac:dyDescent="0.35">
      <c r="B7" s="152"/>
      <c r="C7" s="153"/>
    </row>
    <row r="8" spans="2:6" ht="15" thickBot="1" x14ac:dyDescent="0.4">
      <c r="B8" s="28"/>
      <c r="C8" s="383">
        <f>Tartalom!B3</f>
        <v>44742</v>
      </c>
      <c r="D8" s="383"/>
    </row>
    <row r="9" spans="2:6" x14ac:dyDescent="0.35">
      <c r="C9" s="423" t="s">
        <v>2</v>
      </c>
      <c r="D9" s="428" t="s">
        <v>118</v>
      </c>
    </row>
    <row r="10" spans="2:6" ht="23.25" customHeight="1" thickBot="1" x14ac:dyDescent="0.4">
      <c r="C10" s="424"/>
      <c r="D10" s="429"/>
    </row>
    <row r="11" spans="2:6" x14ac:dyDescent="0.35">
      <c r="C11" s="293" t="s">
        <v>594</v>
      </c>
      <c r="D11" s="294"/>
    </row>
    <row r="12" spans="2:6" x14ac:dyDescent="0.35">
      <c r="C12" s="257" t="s">
        <v>595</v>
      </c>
      <c r="D12" s="231">
        <v>90753.341413000002</v>
      </c>
      <c r="E12" s="122"/>
    </row>
    <row r="13" spans="2:6" x14ac:dyDescent="0.35">
      <c r="C13" s="295" t="s">
        <v>596</v>
      </c>
      <c r="D13" s="231">
        <v>774.41824999999994</v>
      </c>
      <c r="E13" s="122"/>
      <c r="F13" s="296"/>
    </row>
    <row r="14" spans="2:6" x14ac:dyDescent="0.35">
      <c r="C14" s="295" t="s">
        <v>597</v>
      </c>
      <c r="D14" s="231">
        <v>184543.2673565</v>
      </c>
      <c r="E14" s="122"/>
      <c r="F14" s="296"/>
    </row>
    <row r="15" spans="2:6" x14ac:dyDescent="0.35">
      <c r="C15" s="295" t="s">
        <v>598</v>
      </c>
      <c r="D15" s="231">
        <v>18294.429824999999</v>
      </c>
      <c r="E15" s="122"/>
    </row>
    <row r="16" spans="2:6" x14ac:dyDescent="0.35">
      <c r="C16" s="293" t="s">
        <v>599</v>
      </c>
      <c r="D16" s="241"/>
      <c r="E16" s="122"/>
    </row>
    <row r="17" spans="3:5" x14ac:dyDescent="0.35">
      <c r="C17" s="295" t="s">
        <v>600</v>
      </c>
      <c r="D17" s="231">
        <v>0</v>
      </c>
      <c r="E17" s="122"/>
    </row>
    <row r="18" spans="3:5" x14ac:dyDescent="0.35">
      <c r="C18" s="295" t="s">
        <v>601</v>
      </c>
      <c r="D18" s="231">
        <v>13.56385</v>
      </c>
      <c r="E18" s="122"/>
    </row>
    <row r="19" spans="3:5" x14ac:dyDescent="0.35">
      <c r="C19" s="295" t="s">
        <v>602</v>
      </c>
      <c r="D19" s="231">
        <v>0</v>
      </c>
      <c r="E19" s="122"/>
    </row>
    <row r="20" spans="3:5" x14ac:dyDescent="0.35">
      <c r="C20" s="295" t="s">
        <v>603</v>
      </c>
      <c r="D20" s="231">
        <v>0</v>
      </c>
      <c r="E20" s="122"/>
    </row>
    <row r="21" spans="3:5" ht="15" thickBot="1" x14ac:dyDescent="0.4">
      <c r="C21" s="234" t="s">
        <v>15</v>
      </c>
      <c r="D21" s="248">
        <v>294379.02069450001</v>
      </c>
    </row>
  </sheetData>
  <sheetProtection algorithmName="SHA-512" hashValue="irN3kwMvzYTKhl0M0r3qxFlii1/iB0478KcrSKm0XWR9ZtcoKkY6h9jQJ98nmvTV9j/0QfCHxzBJrn1RmvQtVw==" saltValue="1LZgmeiehM5f9mKWCqaFVg==" spinCount="100000" sheet="1" objects="1" scenarios="1"/>
  <mergeCells count="4">
    <mergeCell ref="B6:D6"/>
    <mergeCell ref="C8:D8"/>
    <mergeCell ref="C9:C10"/>
    <mergeCell ref="D9:D10"/>
  </mergeCells>
  <hyperlinks>
    <hyperlink ref="B2" location="Tartalom!A1" display="Back to contents page" xr:uid="{ED467BB8-CB54-4658-8BE2-5B4DA2E9AA75}"/>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unka10">
    <tabColor rgb="FF92D050"/>
  </sheetPr>
  <dimension ref="B1:Q42"/>
  <sheetViews>
    <sheetView showGridLines="0" topLeftCell="A4" zoomScale="85" zoomScaleNormal="85" workbookViewId="0">
      <selection activeCell="P21" sqref="P21"/>
    </sheetView>
  </sheetViews>
  <sheetFormatPr defaultRowHeight="14.5" x14ac:dyDescent="0.35"/>
  <cols>
    <col min="1" max="1" width="4.453125" customWidth="1"/>
    <col min="2" max="2" width="6.453125" customWidth="1"/>
    <col min="3" max="3" width="72.453125" customWidth="1"/>
    <col min="4" max="5" width="20.453125" customWidth="1"/>
    <col min="6" max="6" width="20.81640625" bestFit="1" customWidth="1"/>
    <col min="7" max="9" width="9.81640625" bestFit="1" customWidth="1"/>
  </cols>
  <sheetData>
    <row r="1" spans="2:17" ht="12.75" customHeight="1" x14ac:dyDescent="0.35"/>
    <row r="2" spans="2:17" x14ac:dyDescent="0.35">
      <c r="B2" s="82" t="s">
        <v>0</v>
      </c>
      <c r="C2" s="66"/>
      <c r="D2" s="66"/>
    </row>
    <row r="3" spans="2:17" x14ac:dyDescent="0.35">
      <c r="B3" s="1"/>
      <c r="C3" s="1"/>
      <c r="D3" s="1"/>
    </row>
    <row r="4" spans="2:17" ht="15.5" x14ac:dyDescent="0.35">
      <c r="B4" s="19" t="s">
        <v>387</v>
      </c>
      <c r="C4" s="2"/>
      <c r="D4" s="2"/>
    </row>
    <row r="5" spans="2:17" ht="2.15" customHeight="1" x14ac:dyDescent="0.35">
      <c r="B5" s="1"/>
      <c r="C5" s="1"/>
      <c r="D5" s="1"/>
    </row>
    <row r="6" spans="2:17" ht="2.15" customHeight="1" x14ac:dyDescent="0.35">
      <c r="B6" s="371"/>
      <c r="C6" s="371"/>
      <c r="D6" s="371"/>
    </row>
    <row r="7" spans="2:17" ht="2.15" customHeight="1" x14ac:dyDescent="0.35">
      <c r="B7" s="3"/>
      <c r="C7" s="4"/>
      <c r="D7" s="4"/>
    </row>
    <row r="8" spans="2:17" ht="15" thickBot="1" x14ac:dyDescent="0.4">
      <c r="B8" s="28"/>
    </row>
    <row r="9" spans="2:17" ht="15" thickBot="1" x14ac:dyDescent="0.4">
      <c r="B9" s="28"/>
      <c r="C9" s="46" t="s">
        <v>2</v>
      </c>
      <c r="D9" s="47">
        <f>+Tartalom!B3</f>
        <v>44742</v>
      </c>
      <c r="E9" s="47">
        <f>+EOMONTH(D9,-3)</f>
        <v>44651</v>
      </c>
    </row>
    <row r="10" spans="2:17" x14ac:dyDescent="0.35">
      <c r="C10" s="433" t="s">
        <v>283</v>
      </c>
      <c r="D10" s="433"/>
      <c r="E10" s="120"/>
      <c r="Q10" s="122"/>
    </row>
    <row r="11" spans="2:17" ht="19.5" customHeight="1" x14ac:dyDescent="0.35">
      <c r="C11" s="93" t="s">
        <v>61</v>
      </c>
      <c r="D11" s="88">
        <v>3347374.5691849999</v>
      </c>
      <c r="E11" s="88">
        <v>2950934.8682630002</v>
      </c>
      <c r="G11" s="122"/>
      <c r="H11" s="122"/>
      <c r="J11" s="122"/>
      <c r="K11" s="122"/>
      <c r="Q11" s="122"/>
    </row>
    <row r="12" spans="2:17" ht="30.75" customHeight="1" x14ac:dyDescent="0.35">
      <c r="C12" s="14" t="s">
        <v>284</v>
      </c>
      <c r="D12" s="36">
        <v>3140922.8946389998</v>
      </c>
      <c r="E12" s="36">
        <v>2782892.5530690001</v>
      </c>
      <c r="G12" s="122"/>
    </row>
    <row r="13" spans="2:17" ht="36.75" customHeight="1" x14ac:dyDescent="0.35">
      <c r="C13" s="14" t="s">
        <v>388</v>
      </c>
      <c r="D13" s="36">
        <v>3288179.6690500001</v>
      </c>
      <c r="E13" s="36">
        <v>2906990.8246809999</v>
      </c>
    </row>
    <row r="14" spans="2:17" x14ac:dyDescent="0.35">
      <c r="C14" s="93" t="s">
        <v>98</v>
      </c>
      <c r="D14" s="88">
        <v>3347374.5691849999</v>
      </c>
      <c r="E14" s="88">
        <v>2950934.8682630002</v>
      </c>
      <c r="G14" s="122"/>
      <c r="H14" s="122"/>
      <c r="J14" s="122"/>
      <c r="K14" s="122"/>
    </row>
    <row r="15" spans="2:17" ht="28.5" customHeight="1" x14ac:dyDescent="0.35">
      <c r="C15" s="14" t="s">
        <v>285</v>
      </c>
      <c r="D15" s="88">
        <v>3140922.8946389998</v>
      </c>
      <c r="E15" s="36">
        <v>2782892.5530690001</v>
      </c>
    </row>
    <row r="16" spans="2:17" ht="38.25" customHeight="1" x14ac:dyDescent="0.35">
      <c r="C16" s="14" t="s">
        <v>389</v>
      </c>
      <c r="D16" s="36">
        <v>3288179.6690500001</v>
      </c>
      <c r="E16" s="36">
        <v>2906990.8246809999</v>
      </c>
    </row>
    <row r="17" spans="3:11" x14ac:dyDescent="0.35">
      <c r="C17" s="93" t="s">
        <v>286</v>
      </c>
      <c r="D17" s="88">
        <v>3635663.4194410001</v>
      </c>
      <c r="E17" s="88">
        <v>3217591.4821910001</v>
      </c>
      <c r="G17" s="122"/>
      <c r="H17" s="122"/>
      <c r="J17" s="122"/>
      <c r="K17" s="122"/>
    </row>
    <row r="18" spans="3:11" ht="30.75" customHeight="1" x14ac:dyDescent="0.35">
      <c r="C18" s="14" t="s">
        <v>287</v>
      </c>
      <c r="D18" s="88">
        <v>3429211.744895</v>
      </c>
      <c r="E18" s="36">
        <v>3049549.1669970001</v>
      </c>
    </row>
    <row r="19" spans="3:11" ht="35.25" customHeight="1" x14ac:dyDescent="0.35">
      <c r="C19" s="14" t="s">
        <v>390</v>
      </c>
      <c r="D19" s="36">
        <v>3576468.5193059999</v>
      </c>
      <c r="E19" s="36">
        <v>3173647.4386089998</v>
      </c>
      <c r="H19" s="121"/>
    </row>
    <row r="20" spans="3:11" x14ac:dyDescent="0.35">
      <c r="C20" s="434" t="s">
        <v>288</v>
      </c>
      <c r="D20" s="434"/>
      <c r="E20" s="89"/>
    </row>
    <row r="21" spans="3:11" x14ac:dyDescent="0.35">
      <c r="C21" s="14" t="s">
        <v>289</v>
      </c>
      <c r="D21" s="85">
        <v>19772146.151406001</v>
      </c>
      <c r="E21" s="85">
        <v>17464355.914133999</v>
      </c>
      <c r="G21" s="122"/>
      <c r="H21" s="122"/>
      <c r="J21" s="122"/>
      <c r="K21" s="122"/>
    </row>
    <row r="22" spans="3:11" ht="20" x14ac:dyDescent="0.35">
      <c r="C22" s="93" t="s">
        <v>290</v>
      </c>
      <c r="D22" s="90">
        <v>19565694.476860002</v>
      </c>
      <c r="E22" s="90">
        <v>17296313.59894</v>
      </c>
    </row>
    <row r="23" spans="3:11" x14ac:dyDescent="0.35">
      <c r="C23" s="435" t="s">
        <v>291</v>
      </c>
      <c r="D23" s="435"/>
      <c r="E23" s="86"/>
    </row>
    <row r="24" spans="3:11" ht="28.5" customHeight="1" x14ac:dyDescent="0.35">
      <c r="C24" s="93" t="s">
        <v>292</v>
      </c>
      <c r="D24" s="136">
        <v>0.16929748260800001</v>
      </c>
      <c r="E24" s="91">
        <v>0.168969006517</v>
      </c>
      <c r="G24" s="122"/>
      <c r="H24" s="122"/>
      <c r="J24" s="125"/>
      <c r="K24" s="125"/>
    </row>
    <row r="25" spans="3:11" ht="42" customHeight="1" x14ac:dyDescent="0.35">
      <c r="C25" s="14" t="s">
        <v>293</v>
      </c>
      <c r="D25" s="136">
        <f>D12/D22</f>
        <v>0.16053214458365961</v>
      </c>
      <c r="E25" s="45">
        <v>0.16089512583996796</v>
      </c>
    </row>
    <row r="26" spans="3:11" ht="42" customHeight="1" x14ac:dyDescent="0.35">
      <c r="C26" s="14" t="s">
        <v>391</v>
      </c>
      <c r="D26" s="136">
        <v>0.16680301326459138</v>
      </c>
      <c r="E26" s="45">
        <v>0.16687268052456708</v>
      </c>
      <c r="F26" s="137"/>
    </row>
    <row r="27" spans="3:11" ht="31.5" customHeight="1" x14ac:dyDescent="0.35">
      <c r="C27" s="93" t="s">
        <v>294</v>
      </c>
      <c r="D27" s="136">
        <v>0.16929748260800001</v>
      </c>
      <c r="E27" s="91">
        <v>0.168969006517</v>
      </c>
      <c r="G27" s="121"/>
      <c r="H27" s="121"/>
      <c r="J27" s="125"/>
      <c r="K27" s="125"/>
    </row>
    <row r="28" spans="3:11" ht="39.75" customHeight="1" x14ac:dyDescent="0.35">
      <c r="C28" s="14" t="s">
        <v>295</v>
      </c>
      <c r="D28" s="136">
        <f>D15/D22</f>
        <v>0.16053214458365961</v>
      </c>
      <c r="E28" s="45">
        <v>0.16089512583996796</v>
      </c>
    </row>
    <row r="29" spans="3:11" ht="39.75" customHeight="1" x14ac:dyDescent="0.35">
      <c r="C29" s="14" t="s">
        <v>392</v>
      </c>
      <c r="D29" s="136">
        <v>0.16680301326459138</v>
      </c>
      <c r="E29" s="45">
        <v>0.16687268052456708</v>
      </c>
    </row>
    <row r="30" spans="3:11" ht="28.5" customHeight="1" x14ac:dyDescent="0.35">
      <c r="C30" s="93" t="s">
        <v>296</v>
      </c>
      <c r="D30" s="136">
        <v>0.18387803689099999</v>
      </c>
      <c r="E30" s="91">
        <v>0.18423762651299999</v>
      </c>
      <c r="G30" s="121"/>
      <c r="H30" s="121"/>
      <c r="J30" s="125"/>
      <c r="K30" s="125"/>
    </row>
    <row r="31" spans="3:11" ht="39" customHeight="1" x14ac:dyDescent="0.35">
      <c r="C31" s="14" t="s">
        <v>297</v>
      </c>
      <c r="D31" s="136">
        <f>D18/D22</f>
        <v>0.17526654875198361</v>
      </c>
      <c r="E31" s="45">
        <v>0.17631208809626872</v>
      </c>
    </row>
    <row r="32" spans="3:11" ht="39" customHeight="1" x14ac:dyDescent="0.35">
      <c r="C32" s="14" t="s">
        <v>393</v>
      </c>
      <c r="D32" s="136">
        <v>0.18142735066497997</v>
      </c>
      <c r="E32" s="45">
        <v>0.18217981653888626</v>
      </c>
    </row>
    <row r="33" spans="3:11" x14ac:dyDescent="0.35">
      <c r="C33" s="434" t="s">
        <v>134</v>
      </c>
      <c r="D33" s="434"/>
      <c r="E33" s="85"/>
    </row>
    <row r="34" spans="3:11" x14ac:dyDescent="0.35">
      <c r="C34" s="14" t="s">
        <v>298</v>
      </c>
      <c r="D34" s="36">
        <v>33358336.70101</v>
      </c>
      <c r="E34" s="36">
        <v>31226234.948458001</v>
      </c>
      <c r="G34" s="122"/>
      <c r="H34" s="122"/>
      <c r="J34" s="125"/>
      <c r="K34" s="125"/>
    </row>
    <row r="35" spans="3:11" x14ac:dyDescent="0.35">
      <c r="C35" s="93" t="s">
        <v>134</v>
      </c>
      <c r="D35" s="92">
        <v>0.100345967462</v>
      </c>
      <c r="E35" s="92">
        <v>9.4501782655999997E-2</v>
      </c>
      <c r="G35" s="121"/>
      <c r="H35" s="121"/>
      <c r="J35" s="125"/>
      <c r="K35" s="125"/>
    </row>
    <row r="36" spans="3:11" ht="20" x14ac:dyDescent="0.35">
      <c r="C36" s="93" t="s">
        <v>299</v>
      </c>
      <c r="D36" s="92">
        <v>9.4743417821692794E-2</v>
      </c>
      <c r="E36" s="92">
        <v>8.9602527292217946E-2</v>
      </c>
      <c r="H36" s="122"/>
      <c r="I36" s="122"/>
    </row>
    <row r="37" spans="3:11" ht="37.5" customHeight="1" thickBot="1" x14ac:dyDescent="0.4">
      <c r="C37" s="84" t="s">
        <v>394</v>
      </c>
      <c r="D37" s="87">
        <v>9.9185300215211297E-2</v>
      </c>
      <c r="E37" s="87">
        <v>9.359819674656629E-2</v>
      </c>
      <c r="H37" s="122"/>
      <c r="I37" s="122"/>
    </row>
    <row r="39" spans="3:11" x14ac:dyDescent="0.35">
      <c r="H39" s="145"/>
      <c r="I39" s="145"/>
    </row>
    <row r="42" spans="3:11" x14ac:dyDescent="0.35">
      <c r="H42" s="145"/>
    </row>
  </sheetData>
  <sheetProtection algorithmName="SHA-512" hashValue="6MosSWONSA/sSm4vPHaYSyMzGy56mILRku4dlmf5KI38jG8lXli2v6D4UiEw/iF3u6DpIqMTZtlvuGyZm9uYtg==" saltValue="mIFO80/2zY9ssDdMQgljbw==" spinCount="100000" sheet="1" objects="1" scenarios="1"/>
  <mergeCells count="5">
    <mergeCell ref="B6:D6"/>
    <mergeCell ref="C10:D10"/>
    <mergeCell ref="C20:D20"/>
    <mergeCell ref="C23:D23"/>
    <mergeCell ref="C33:D33"/>
  </mergeCells>
  <hyperlinks>
    <hyperlink ref="B2" location="Tartalom!A1" display="Back to contents page" xr:uid="{EDB2FEDE-3B0E-49B2-A1C7-7463D7F0EDC7}"/>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Munka3">
    <tabColor rgb="FF92D050"/>
  </sheetPr>
  <dimension ref="B1:I22"/>
  <sheetViews>
    <sheetView showGridLines="0" zoomScale="85" zoomScaleNormal="85" workbookViewId="0">
      <selection activeCell="D10" sqref="D10:F10"/>
    </sheetView>
  </sheetViews>
  <sheetFormatPr defaultRowHeight="14.5" x14ac:dyDescent="0.35"/>
  <cols>
    <col min="1" max="1" width="4.453125" customWidth="1"/>
    <col min="2" max="2" width="5.54296875" customWidth="1"/>
    <col min="3" max="3" width="60.54296875" customWidth="1"/>
    <col min="6" max="6" width="17.54296875" customWidth="1"/>
    <col min="8" max="9" width="10" bestFit="1" customWidth="1"/>
  </cols>
  <sheetData>
    <row r="1" spans="2:9" ht="12.75" customHeight="1" x14ac:dyDescent="0.35"/>
    <row r="2" spans="2:9" x14ac:dyDescent="0.35">
      <c r="B2" s="82" t="s">
        <v>0</v>
      </c>
      <c r="C2" s="66"/>
      <c r="D2" s="66"/>
      <c r="E2" s="66"/>
      <c r="F2" s="66"/>
    </row>
    <row r="3" spans="2:9" x14ac:dyDescent="0.35">
      <c r="B3" s="1"/>
      <c r="C3" s="1"/>
      <c r="D3" s="1"/>
      <c r="E3" s="1"/>
      <c r="F3" s="1"/>
    </row>
    <row r="4" spans="2:9" ht="15.5" x14ac:dyDescent="0.35">
      <c r="B4" s="19" t="s">
        <v>3</v>
      </c>
      <c r="C4" s="2"/>
      <c r="D4" s="2"/>
      <c r="E4" s="2"/>
      <c r="F4" s="2"/>
    </row>
    <row r="5" spans="2:9" x14ac:dyDescent="0.35">
      <c r="B5" s="1"/>
      <c r="C5" s="1"/>
      <c r="D5" s="1"/>
      <c r="E5" s="1"/>
      <c r="F5" s="1"/>
    </row>
    <row r="6" spans="2:9" ht="46.5" customHeight="1" x14ac:dyDescent="0.35">
      <c r="B6" s="378" t="s">
        <v>398</v>
      </c>
      <c r="C6" s="378"/>
      <c r="D6" s="378"/>
      <c r="E6" s="378"/>
      <c r="F6" s="378"/>
      <c r="G6" s="1"/>
    </row>
    <row r="7" spans="2:9" x14ac:dyDescent="0.35">
      <c r="C7" s="3"/>
      <c r="D7" s="3"/>
      <c r="E7" s="4"/>
      <c r="F7" s="5"/>
      <c r="G7" s="6"/>
    </row>
    <row r="8" spans="2:9" ht="15" thickBot="1" x14ac:dyDescent="0.4"/>
    <row r="9" spans="2:9" ht="21.5" thickBot="1" x14ac:dyDescent="0.4">
      <c r="B9" s="67"/>
      <c r="C9" s="375" t="s">
        <v>2</v>
      </c>
      <c r="D9" s="377" t="s">
        <v>4</v>
      </c>
      <c r="E9" s="377"/>
      <c r="F9" s="21" t="s">
        <v>5</v>
      </c>
    </row>
    <row r="10" spans="2:9" ht="15" thickBot="1" x14ac:dyDescent="0.4">
      <c r="B10" s="32"/>
      <c r="C10" s="376"/>
      <c r="D10" s="22">
        <f>+Tartalom!B3</f>
        <v>44742</v>
      </c>
      <c r="E10" s="22">
        <f>+EOMONTH(D10,-3)</f>
        <v>44651</v>
      </c>
      <c r="F10" s="22">
        <f>+Tartalom!B3</f>
        <v>44742</v>
      </c>
    </row>
    <row r="11" spans="2:9" x14ac:dyDescent="0.35">
      <c r="B11" s="68">
        <v>1</v>
      </c>
      <c r="C11" s="23" t="s">
        <v>6</v>
      </c>
      <c r="D11" s="24">
        <f>+D12</f>
        <v>17596004.530897997</v>
      </c>
      <c r="E11" s="24">
        <v>15402871.266503001</v>
      </c>
      <c r="F11" s="43">
        <f>+F12</f>
        <v>1407680.3624718399</v>
      </c>
    </row>
    <row r="12" spans="2:9" x14ac:dyDescent="0.35">
      <c r="B12" s="69">
        <v>2</v>
      </c>
      <c r="C12" s="14" t="s">
        <v>386</v>
      </c>
      <c r="D12" s="11">
        <v>17596004.530897997</v>
      </c>
      <c r="E12" s="11">
        <v>15402871.266503001</v>
      </c>
      <c r="F12" s="36">
        <f>+D12*8%</f>
        <v>1407680.3624718399</v>
      </c>
      <c r="H12" s="125"/>
      <c r="I12" s="125"/>
    </row>
    <row r="13" spans="2:9" x14ac:dyDescent="0.35">
      <c r="B13" s="69">
        <v>6</v>
      </c>
      <c r="C13" s="23" t="s">
        <v>8</v>
      </c>
      <c r="D13" s="24">
        <f>+D14+D15</f>
        <v>284518.37947099999</v>
      </c>
      <c r="E13" s="24">
        <v>288662.01330400002</v>
      </c>
      <c r="F13" s="43">
        <f>+F14+F15</f>
        <v>22761.470357679998</v>
      </c>
    </row>
    <row r="14" spans="2:9" x14ac:dyDescent="0.35">
      <c r="B14" s="69">
        <v>7</v>
      </c>
      <c r="C14" s="14" t="s">
        <v>9</v>
      </c>
      <c r="D14" s="11">
        <v>264876.95660799998</v>
      </c>
      <c r="E14" s="11">
        <v>267983.41345400002</v>
      </c>
      <c r="F14" s="36">
        <f>+D14*8%</f>
        <v>21190.15652864</v>
      </c>
      <c r="H14" s="125"/>
      <c r="I14" s="125"/>
    </row>
    <row r="15" spans="2:9" x14ac:dyDescent="0.35">
      <c r="B15" s="69" t="s">
        <v>224</v>
      </c>
      <c r="C15" s="14" t="s">
        <v>10</v>
      </c>
      <c r="D15" s="11">
        <v>19641.422863</v>
      </c>
      <c r="E15" s="11">
        <v>20678.599849999999</v>
      </c>
      <c r="F15" s="36">
        <f>+D15*8%</f>
        <v>1571.31382904</v>
      </c>
      <c r="H15" s="125"/>
      <c r="I15" s="125"/>
    </row>
    <row r="16" spans="2:9" x14ac:dyDescent="0.35">
      <c r="B16" s="69">
        <v>20</v>
      </c>
      <c r="C16" s="23" t="s">
        <v>11</v>
      </c>
      <c r="D16" s="24">
        <f>+D17</f>
        <v>294379.02998799999</v>
      </c>
      <c r="E16" s="24">
        <v>229449.06446299999</v>
      </c>
      <c r="F16" s="43">
        <f>+F17</f>
        <v>23550.32239904</v>
      </c>
    </row>
    <row r="17" spans="2:9" x14ac:dyDescent="0.35">
      <c r="B17" s="69">
        <v>21</v>
      </c>
      <c r="C17" s="14" t="s">
        <v>7</v>
      </c>
      <c r="D17" s="11">
        <v>294379.02998799999</v>
      </c>
      <c r="E17" s="11">
        <v>229449.06446299999</v>
      </c>
      <c r="F17" s="36">
        <f>+D17*8%</f>
        <v>23550.32239904</v>
      </c>
      <c r="H17" s="125"/>
      <c r="I17" s="125"/>
    </row>
    <row r="18" spans="2:9" x14ac:dyDescent="0.35">
      <c r="B18" s="69">
        <v>23</v>
      </c>
      <c r="C18" s="23" t="s">
        <v>12</v>
      </c>
      <c r="D18" s="24">
        <v>1597244.21105</v>
      </c>
      <c r="E18" s="24">
        <v>1543373.569863</v>
      </c>
      <c r="F18" s="43">
        <f>+D18*8%</f>
        <v>127779.536884</v>
      </c>
    </row>
    <row r="19" spans="2:9" x14ac:dyDescent="0.35">
      <c r="B19" s="69" t="s">
        <v>225</v>
      </c>
      <c r="C19" s="14" t="s">
        <v>13</v>
      </c>
      <c r="D19" s="11">
        <v>581385.69975000003</v>
      </c>
      <c r="E19" s="11">
        <v>581385.69975000003</v>
      </c>
      <c r="F19" s="36">
        <f>+D19*8%</f>
        <v>46510.85598</v>
      </c>
      <c r="H19" s="125"/>
      <c r="I19" s="125"/>
    </row>
    <row r="20" spans="2:9" x14ac:dyDescent="0.35">
      <c r="B20" s="64" t="s">
        <v>226</v>
      </c>
      <c r="C20" s="14" t="s">
        <v>14</v>
      </c>
      <c r="D20" s="11">
        <v>1015858.5113</v>
      </c>
      <c r="E20" s="11">
        <v>961987.87011300004</v>
      </c>
      <c r="F20" s="36">
        <f>+D20*8%</f>
        <v>81268.680904000008</v>
      </c>
      <c r="H20" s="125"/>
      <c r="I20" s="125"/>
    </row>
    <row r="21" spans="2:9" ht="15" thickBot="1" x14ac:dyDescent="0.4">
      <c r="B21" s="70">
        <v>29</v>
      </c>
      <c r="C21" s="25" t="s">
        <v>15</v>
      </c>
      <c r="D21" s="26">
        <f>+D11+D13+D18+D16</f>
        <v>19772146.151406996</v>
      </c>
      <c r="E21" s="26">
        <v>17464355.914133001</v>
      </c>
      <c r="F21" s="40">
        <f t="shared" ref="F21" si="0">+F11+F13+F18+F16</f>
        <v>1581771.6921125599</v>
      </c>
    </row>
    <row r="22" spans="2:9" ht="46" customHeight="1" x14ac:dyDescent="0.35">
      <c r="B22" s="378" t="s">
        <v>403</v>
      </c>
      <c r="C22" s="378"/>
      <c r="D22" s="378"/>
      <c r="E22" s="378"/>
      <c r="F22" s="378"/>
    </row>
  </sheetData>
  <sheetProtection algorithmName="SHA-512" hashValue="YBHIlnLhw/7cYvbrTc/etHe7k8aEGdPMktKpCG3EE46M83Vb3XIfbskDKOK4q5mY64GBYaP7kW5Bhata169iRA==" saltValue="EYjlpD9CW6z9tGmb9v49BQ==" spinCount="100000" sheet="1" objects="1" scenarios="1"/>
  <mergeCells count="4">
    <mergeCell ref="C9:C10"/>
    <mergeCell ref="D9:E9"/>
    <mergeCell ref="B22:F22"/>
    <mergeCell ref="B6:F6"/>
  </mergeCells>
  <hyperlinks>
    <hyperlink ref="B2" location="Tartalom!A1" display="Back to contents page" xr:uid="{052AD4F7-D8FA-4FE5-A25A-8ABCA0CA6C1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unka9">
    <tabColor rgb="FF92D050"/>
  </sheetPr>
  <dimension ref="B1:K117"/>
  <sheetViews>
    <sheetView showGridLines="0" topLeftCell="A101" zoomScaleNormal="100" workbookViewId="0">
      <selection activeCell="D99" sqref="D99:D101"/>
    </sheetView>
  </sheetViews>
  <sheetFormatPr defaultRowHeight="14.5" x14ac:dyDescent="0.35"/>
  <cols>
    <col min="1" max="1" width="4.453125" customWidth="1"/>
    <col min="2" max="2" width="6.54296875" customWidth="1"/>
    <col min="3" max="3" width="62.54296875" customWidth="1"/>
    <col min="4" max="4" width="13.54296875" customWidth="1"/>
    <col min="5" max="5" width="27.453125" customWidth="1"/>
  </cols>
  <sheetData>
    <row r="1" spans="2:5" ht="12.75" customHeight="1" x14ac:dyDescent="0.35"/>
    <row r="2" spans="2:5" x14ac:dyDescent="0.35">
      <c r="B2" s="82" t="s">
        <v>0</v>
      </c>
      <c r="C2" s="66"/>
      <c r="D2" s="66"/>
    </row>
    <row r="3" spans="2:5" x14ac:dyDescent="0.35">
      <c r="B3" s="1"/>
      <c r="C3" s="1"/>
      <c r="D3" s="1"/>
    </row>
    <row r="4" spans="2:5" ht="15.5" x14ac:dyDescent="0.35">
      <c r="B4" s="19" t="s">
        <v>16</v>
      </c>
      <c r="C4" s="2"/>
      <c r="D4" s="2"/>
    </row>
    <row r="5" spans="2:5" x14ac:dyDescent="0.35">
      <c r="B5" s="1"/>
      <c r="C5" s="1"/>
      <c r="D5" s="1"/>
    </row>
    <row r="6" spans="2:5" x14ac:dyDescent="0.35">
      <c r="B6" s="371"/>
      <c r="C6" s="371"/>
      <c r="D6" s="371"/>
      <c r="E6" s="371"/>
    </row>
    <row r="7" spans="2:5" x14ac:dyDescent="0.35">
      <c r="B7" s="3"/>
      <c r="C7" s="4"/>
      <c r="D7" s="4"/>
    </row>
    <row r="8" spans="2:5" ht="15" thickBot="1" x14ac:dyDescent="0.4">
      <c r="B8" s="28"/>
      <c r="C8" s="383">
        <f>+Tartalom!B3</f>
        <v>44742</v>
      </c>
      <c r="D8" s="383"/>
      <c r="E8" s="383"/>
    </row>
    <row r="9" spans="2:5" ht="45" customHeight="1" thickBot="1" x14ac:dyDescent="0.4">
      <c r="B9" s="380" t="s">
        <v>2</v>
      </c>
      <c r="C9" s="380"/>
      <c r="D9" s="380"/>
      <c r="E9" s="7" t="s">
        <v>40</v>
      </c>
    </row>
    <row r="10" spans="2:5" x14ac:dyDescent="0.35">
      <c r="B10" s="381" t="s">
        <v>39</v>
      </c>
      <c r="C10" s="381"/>
      <c r="D10" s="381"/>
      <c r="E10" s="381"/>
    </row>
    <row r="11" spans="2:5" x14ac:dyDescent="0.35">
      <c r="B11" s="64">
        <v>1</v>
      </c>
      <c r="C11" s="29" t="s">
        <v>17</v>
      </c>
      <c r="D11" s="36">
        <v>28000.001</v>
      </c>
    </row>
    <row r="12" spans="2:5" x14ac:dyDescent="0.35">
      <c r="B12" s="64"/>
      <c r="C12" s="14" t="s">
        <v>18</v>
      </c>
      <c r="D12" s="36">
        <v>28000.001</v>
      </c>
      <c r="E12" s="34">
        <v>44</v>
      </c>
    </row>
    <row r="13" spans="2:5" x14ac:dyDescent="0.35">
      <c r="B13" s="64">
        <v>2</v>
      </c>
      <c r="C13" s="29" t="s">
        <v>41</v>
      </c>
      <c r="D13" s="36">
        <v>2865432.8350459998</v>
      </c>
      <c r="E13" s="34" t="s">
        <v>399</v>
      </c>
    </row>
    <row r="14" spans="2:5" x14ac:dyDescent="0.35">
      <c r="B14" s="64">
        <v>3</v>
      </c>
      <c r="C14" s="29" t="s">
        <v>19</v>
      </c>
      <c r="D14" s="36">
        <v>377654.46257500001</v>
      </c>
      <c r="E14" s="34" t="s">
        <v>400</v>
      </c>
    </row>
    <row r="15" spans="2:5" x14ac:dyDescent="0.35">
      <c r="B15" s="64" t="s">
        <v>242</v>
      </c>
      <c r="C15" s="35" t="s">
        <v>20</v>
      </c>
      <c r="D15" s="36">
        <v>0</v>
      </c>
      <c r="E15" s="34"/>
    </row>
    <row r="16" spans="2:5" ht="34.5" customHeight="1" x14ac:dyDescent="0.35">
      <c r="B16" s="64">
        <v>4</v>
      </c>
      <c r="C16" s="29" t="s">
        <v>42</v>
      </c>
      <c r="D16" s="36">
        <v>0</v>
      </c>
      <c r="E16" s="34"/>
    </row>
    <row r="17" spans="2:5" ht="23.25" customHeight="1" x14ac:dyDescent="0.35">
      <c r="B17" s="64">
        <v>5</v>
      </c>
      <c r="C17" s="29" t="s">
        <v>43</v>
      </c>
      <c r="D17" s="36">
        <v>3305.118669</v>
      </c>
      <c r="E17" s="34">
        <v>65</v>
      </c>
    </row>
    <row r="18" spans="2:5" ht="24.75" customHeight="1" x14ac:dyDescent="0.35">
      <c r="B18" s="64" t="s">
        <v>243</v>
      </c>
      <c r="C18" s="35" t="s">
        <v>21</v>
      </c>
      <c r="D18" s="36">
        <v>-3139.3925020000001</v>
      </c>
      <c r="E18" s="34"/>
    </row>
    <row r="19" spans="2:5" x14ac:dyDescent="0.35">
      <c r="B19" s="76">
        <v>6</v>
      </c>
      <c r="C19" s="49" t="s">
        <v>22</v>
      </c>
      <c r="D19" s="58">
        <f>SUM(D13:D18)+D11</f>
        <v>3271253.0247879997</v>
      </c>
      <c r="E19" s="50"/>
    </row>
    <row r="20" spans="2:5" x14ac:dyDescent="0.35">
      <c r="B20" s="381" t="s">
        <v>44</v>
      </c>
      <c r="C20" s="381"/>
      <c r="D20" s="381"/>
      <c r="E20" s="381"/>
    </row>
    <row r="21" spans="2:5" x14ac:dyDescent="0.35">
      <c r="B21" s="64">
        <v>7</v>
      </c>
      <c r="C21" s="29" t="s">
        <v>23</v>
      </c>
      <c r="D21" s="36">
        <v>-4246.0098529999996</v>
      </c>
      <c r="E21" s="34" t="s">
        <v>404</v>
      </c>
    </row>
    <row r="22" spans="2:5" x14ac:dyDescent="0.35">
      <c r="B22" s="64">
        <v>8</v>
      </c>
      <c r="C22" s="29" t="s">
        <v>24</v>
      </c>
      <c r="D22" s="36">
        <v>-148918.66524900001</v>
      </c>
      <c r="E22" s="34">
        <v>16</v>
      </c>
    </row>
    <row r="23" spans="2:5" ht="48" customHeight="1" x14ac:dyDescent="0.35">
      <c r="B23" s="64">
        <v>10</v>
      </c>
      <c r="C23" s="29" t="s">
        <v>45</v>
      </c>
      <c r="D23" s="36">
        <v>-24106.780045</v>
      </c>
      <c r="E23" s="34">
        <v>22</v>
      </c>
    </row>
    <row r="24" spans="2:5" ht="36" customHeight="1" x14ac:dyDescent="0.35">
      <c r="B24" s="64">
        <v>11</v>
      </c>
      <c r="C24" s="29" t="s">
        <v>46</v>
      </c>
      <c r="D24" s="36">
        <v>0</v>
      </c>
      <c r="E24" s="34"/>
    </row>
    <row r="25" spans="2:5" x14ac:dyDescent="0.35">
      <c r="B25" s="64">
        <v>12</v>
      </c>
      <c r="C25" s="29" t="s">
        <v>25</v>
      </c>
      <c r="D25" s="36">
        <v>0</v>
      </c>
      <c r="E25" s="34"/>
    </row>
    <row r="26" spans="2:5" ht="23.15" customHeight="1" x14ac:dyDescent="0.35">
      <c r="B26" s="64">
        <v>13</v>
      </c>
      <c r="C26" s="29" t="s">
        <v>47</v>
      </c>
      <c r="D26" s="36">
        <v>0</v>
      </c>
      <c r="E26" s="34"/>
    </row>
    <row r="27" spans="2:5" ht="20" x14ac:dyDescent="0.35">
      <c r="B27" s="64">
        <v>14</v>
      </c>
      <c r="C27" s="29" t="s">
        <v>26</v>
      </c>
      <c r="D27" s="36">
        <v>0</v>
      </c>
      <c r="E27" s="34"/>
    </row>
    <row r="28" spans="2:5" x14ac:dyDescent="0.35">
      <c r="B28" s="64">
        <v>15</v>
      </c>
      <c r="C28" s="29" t="s">
        <v>48</v>
      </c>
      <c r="D28" s="36">
        <v>0</v>
      </c>
      <c r="E28" s="34"/>
    </row>
    <row r="29" spans="2:5" ht="22.5" customHeight="1" x14ac:dyDescent="0.35">
      <c r="B29" s="64">
        <v>16</v>
      </c>
      <c r="C29" s="29" t="s">
        <v>49</v>
      </c>
      <c r="D29" s="36">
        <v>-15000</v>
      </c>
      <c r="E29" s="34">
        <v>63</v>
      </c>
    </row>
    <row r="30" spans="2:5" ht="47.25" customHeight="1" x14ac:dyDescent="0.35">
      <c r="B30" s="64">
        <v>17</v>
      </c>
      <c r="C30" s="29" t="s">
        <v>50</v>
      </c>
      <c r="D30" s="36">
        <v>0</v>
      </c>
      <c r="E30" s="34"/>
    </row>
    <row r="31" spans="2:5" ht="57" customHeight="1" x14ac:dyDescent="0.35">
      <c r="B31" s="64">
        <v>18</v>
      </c>
      <c r="C31" s="29" t="s">
        <v>51</v>
      </c>
      <c r="D31" s="36">
        <v>0</v>
      </c>
      <c r="E31" s="34"/>
    </row>
    <row r="32" spans="2:5" ht="57" customHeight="1" x14ac:dyDescent="0.35">
      <c r="B32" s="64">
        <v>19</v>
      </c>
      <c r="C32" s="29" t="s">
        <v>52</v>
      </c>
      <c r="D32" s="36">
        <v>0</v>
      </c>
      <c r="E32" s="34"/>
    </row>
    <row r="33" spans="2:5" ht="20" x14ac:dyDescent="0.35">
      <c r="B33" s="64" t="s">
        <v>214</v>
      </c>
      <c r="C33" s="35" t="s">
        <v>27</v>
      </c>
      <c r="D33" s="36">
        <v>0</v>
      </c>
      <c r="E33" s="34"/>
    </row>
    <row r="34" spans="2:5" ht="22.5" customHeight="1" x14ac:dyDescent="0.35">
      <c r="B34" s="64" t="s">
        <v>216</v>
      </c>
      <c r="C34" s="14" t="s">
        <v>53</v>
      </c>
      <c r="D34" s="36">
        <v>0</v>
      </c>
      <c r="E34" s="34"/>
    </row>
    <row r="35" spans="2:5" x14ac:dyDescent="0.35">
      <c r="B35" s="64" t="s">
        <v>218</v>
      </c>
      <c r="C35" s="14" t="s">
        <v>28</v>
      </c>
      <c r="D35" s="36">
        <v>0</v>
      </c>
      <c r="E35" s="34"/>
    </row>
    <row r="36" spans="2:5" x14ac:dyDescent="0.35">
      <c r="B36" s="64" t="s">
        <v>244</v>
      </c>
      <c r="C36" s="14" t="s">
        <v>29</v>
      </c>
      <c r="D36" s="36">
        <v>0</v>
      </c>
      <c r="E36" s="34"/>
    </row>
    <row r="37" spans="2:5" ht="45" customHeight="1" x14ac:dyDescent="0.35">
      <c r="B37" s="64">
        <v>21</v>
      </c>
      <c r="C37" s="29" t="s">
        <v>54</v>
      </c>
      <c r="D37" s="36">
        <v>0</v>
      </c>
      <c r="E37" s="34"/>
    </row>
    <row r="38" spans="2:5" x14ac:dyDescent="0.35">
      <c r="B38" s="64">
        <v>22</v>
      </c>
      <c r="C38" s="29" t="s">
        <v>55</v>
      </c>
      <c r="D38" s="36">
        <v>0</v>
      </c>
      <c r="E38" s="34"/>
    </row>
    <row r="39" spans="2:5" ht="48" customHeight="1" x14ac:dyDescent="0.35">
      <c r="B39" s="64">
        <v>23</v>
      </c>
      <c r="C39" s="14" t="s">
        <v>56</v>
      </c>
      <c r="D39" s="36">
        <v>0</v>
      </c>
      <c r="E39" s="34"/>
    </row>
    <row r="40" spans="2:5" x14ac:dyDescent="0.35">
      <c r="B40" s="64">
        <v>25</v>
      </c>
      <c r="C40" s="14" t="s">
        <v>30</v>
      </c>
      <c r="D40" s="36">
        <v>0</v>
      </c>
      <c r="E40" s="34"/>
    </row>
    <row r="41" spans="2:5" x14ac:dyDescent="0.35">
      <c r="B41" s="64" t="s">
        <v>245</v>
      </c>
      <c r="C41" s="35" t="s">
        <v>32</v>
      </c>
      <c r="D41" s="36">
        <v>0</v>
      </c>
      <c r="E41" s="34"/>
    </row>
    <row r="42" spans="2:5" ht="51" customHeight="1" x14ac:dyDescent="0.35">
      <c r="B42" s="64" t="s">
        <v>246</v>
      </c>
      <c r="C42" s="35" t="s">
        <v>57</v>
      </c>
      <c r="D42" s="36">
        <v>0</v>
      </c>
      <c r="E42" s="34"/>
    </row>
    <row r="43" spans="2:5" ht="24" customHeight="1" x14ac:dyDescent="0.35">
      <c r="B43" s="64">
        <v>27</v>
      </c>
      <c r="C43" s="29" t="s">
        <v>58</v>
      </c>
      <c r="D43" s="36">
        <v>0</v>
      </c>
      <c r="E43" s="34"/>
    </row>
    <row r="44" spans="2:5" x14ac:dyDescent="0.35">
      <c r="B44" s="64" t="s">
        <v>247</v>
      </c>
      <c r="C44" s="35" t="s">
        <v>59</v>
      </c>
      <c r="D44" s="36">
        <v>265253.60704199999</v>
      </c>
      <c r="E44" s="34"/>
    </row>
    <row r="45" spans="2:5" x14ac:dyDescent="0.35">
      <c r="B45" s="64">
        <v>28</v>
      </c>
      <c r="C45" s="41" t="s">
        <v>60</v>
      </c>
      <c r="D45" s="43">
        <f>SUM(D21:D44)</f>
        <v>72982.151894999988</v>
      </c>
      <c r="E45" s="44"/>
    </row>
    <row r="46" spans="2:5" x14ac:dyDescent="0.35">
      <c r="B46" s="76">
        <v>29</v>
      </c>
      <c r="C46" s="51" t="s">
        <v>61</v>
      </c>
      <c r="D46" s="58">
        <v>3347374.5691849999</v>
      </c>
      <c r="E46" s="50"/>
    </row>
    <row r="47" spans="2:5" x14ac:dyDescent="0.35">
      <c r="B47" s="381" t="s">
        <v>62</v>
      </c>
      <c r="C47" s="381"/>
      <c r="D47" s="381"/>
      <c r="E47" s="381"/>
    </row>
    <row r="48" spans="2:5" x14ac:dyDescent="0.35">
      <c r="B48" s="64">
        <v>30</v>
      </c>
      <c r="C48" s="35" t="s">
        <v>17</v>
      </c>
      <c r="D48" s="36">
        <v>0</v>
      </c>
      <c r="E48" s="34"/>
    </row>
    <row r="49" spans="2:5" x14ac:dyDescent="0.35">
      <c r="B49" s="64">
        <v>31</v>
      </c>
      <c r="C49" s="14" t="s">
        <v>63</v>
      </c>
      <c r="D49" s="36">
        <v>0</v>
      </c>
      <c r="E49" s="34"/>
    </row>
    <row r="50" spans="2:5" x14ac:dyDescent="0.35">
      <c r="B50" s="64">
        <v>32</v>
      </c>
      <c r="C50" s="14" t="s">
        <v>64</v>
      </c>
      <c r="D50" s="36">
        <v>0</v>
      </c>
      <c r="E50" s="34"/>
    </row>
    <row r="51" spans="2:5" ht="25.5" customHeight="1" x14ac:dyDescent="0.35">
      <c r="B51" s="64">
        <v>33</v>
      </c>
      <c r="C51" s="35" t="s">
        <v>65</v>
      </c>
      <c r="D51" s="36">
        <v>0</v>
      </c>
      <c r="E51" s="34"/>
    </row>
    <row r="52" spans="2:5" ht="22.5" customHeight="1" x14ac:dyDescent="0.35">
      <c r="B52" s="64" t="s">
        <v>248</v>
      </c>
      <c r="C52" s="35" t="s">
        <v>66</v>
      </c>
      <c r="D52" s="36">
        <v>0</v>
      </c>
      <c r="E52" s="34"/>
    </row>
    <row r="53" spans="2:5" ht="24" customHeight="1" x14ac:dyDescent="0.35">
      <c r="B53" s="64" t="s">
        <v>249</v>
      </c>
      <c r="C53" s="35" t="s">
        <v>67</v>
      </c>
      <c r="D53" s="36">
        <v>0</v>
      </c>
      <c r="E53" s="34"/>
    </row>
    <row r="54" spans="2:5" ht="36.75" customHeight="1" x14ac:dyDescent="0.35">
      <c r="B54" s="64">
        <v>34</v>
      </c>
      <c r="C54" s="35" t="s">
        <v>68</v>
      </c>
      <c r="D54" s="36">
        <v>0</v>
      </c>
      <c r="E54" s="34"/>
    </row>
    <row r="55" spans="2:5" x14ac:dyDescent="0.35">
      <c r="B55" s="64">
        <v>35</v>
      </c>
      <c r="C55" s="14" t="s">
        <v>34</v>
      </c>
      <c r="D55" s="36">
        <v>0</v>
      </c>
      <c r="E55" s="34"/>
    </row>
    <row r="56" spans="2:5" x14ac:dyDescent="0.35">
      <c r="B56" s="76">
        <v>36</v>
      </c>
      <c r="C56" s="51" t="s">
        <v>69</v>
      </c>
      <c r="D56" s="58">
        <v>0</v>
      </c>
      <c r="E56" s="50"/>
    </row>
    <row r="57" spans="2:5" x14ac:dyDescent="0.35">
      <c r="B57" s="381" t="s">
        <v>70</v>
      </c>
      <c r="C57" s="381"/>
      <c r="D57" s="381"/>
      <c r="E57" s="381"/>
    </row>
    <row r="58" spans="2:5" ht="21.75" customHeight="1" x14ac:dyDescent="0.35">
      <c r="B58" s="64">
        <v>37</v>
      </c>
      <c r="C58" s="35" t="s">
        <v>71</v>
      </c>
      <c r="D58" s="36">
        <v>0</v>
      </c>
      <c r="E58" s="34"/>
    </row>
    <row r="59" spans="2:5" ht="50.25" customHeight="1" x14ac:dyDescent="0.35">
      <c r="B59" s="64">
        <v>38</v>
      </c>
      <c r="C59" s="35" t="s">
        <v>72</v>
      </c>
      <c r="D59" s="36">
        <v>0</v>
      </c>
      <c r="E59" s="34"/>
    </row>
    <row r="60" spans="2:5" ht="58.5" customHeight="1" x14ac:dyDescent="0.35">
      <c r="B60" s="64">
        <v>39</v>
      </c>
      <c r="C60" s="35" t="s">
        <v>73</v>
      </c>
      <c r="D60" s="36">
        <v>0</v>
      </c>
      <c r="E60" s="34"/>
    </row>
    <row r="61" spans="2:5" ht="50.25" customHeight="1" x14ac:dyDescent="0.35">
      <c r="B61" s="64">
        <v>40</v>
      </c>
      <c r="C61" s="35" t="s">
        <v>74</v>
      </c>
      <c r="D61" s="36">
        <v>0</v>
      </c>
      <c r="E61" s="34"/>
    </row>
    <row r="62" spans="2:5" ht="26.25" customHeight="1" x14ac:dyDescent="0.35">
      <c r="B62" s="64">
        <v>42</v>
      </c>
      <c r="C62" s="29" t="s">
        <v>75</v>
      </c>
      <c r="D62" s="36">
        <v>0</v>
      </c>
      <c r="E62" s="34"/>
    </row>
    <row r="63" spans="2:5" x14ac:dyDescent="0.35">
      <c r="B63" s="64" t="s">
        <v>250</v>
      </c>
      <c r="C63" s="29" t="s">
        <v>76</v>
      </c>
      <c r="D63" s="36">
        <v>0</v>
      </c>
      <c r="E63" s="34"/>
    </row>
    <row r="64" spans="2:5" x14ac:dyDescent="0.35">
      <c r="B64" s="64">
        <v>43</v>
      </c>
      <c r="C64" s="41" t="s">
        <v>77</v>
      </c>
      <c r="D64" s="43">
        <v>0</v>
      </c>
      <c r="E64" s="44"/>
    </row>
    <row r="65" spans="2:5" x14ac:dyDescent="0.35">
      <c r="B65" s="64">
        <v>44</v>
      </c>
      <c r="C65" s="41" t="s">
        <v>78</v>
      </c>
      <c r="D65" s="43">
        <v>0</v>
      </c>
      <c r="E65" s="44"/>
    </row>
    <row r="66" spans="2:5" x14ac:dyDescent="0.35">
      <c r="B66" s="76">
        <v>45</v>
      </c>
      <c r="C66" s="52" t="s">
        <v>79</v>
      </c>
      <c r="D66" s="115">
        <v>3347374.5691849999</v>
      </c>
      <c r="E66" s="53"/>
    </row>
    <row r="67" spans="2:5" x14ac:dyDescent="0.35">
      <c r="B67" s="382" t="s">
        <v>80</v>
      </c>
      <c r="C67" s="382"/>
      <c r="D67" s="382"/>
      <c r="E67" s="382"/>
    </row>
    <row r="68" spans="2:5" x14ac:dyDescent="0.35">
      <c r="B68" s="64">
        <v>46</v>
      </c>
      <c r="C68" s="35" t="s">
        <v>17</v>
      </c>
      <c r="D68" s="36">
        <v>201069.91774631923</v>
      </c>
      <c r="E68" s="34">
        <v>40</v>
      </c>
    </row>
    <row r="69" spans="2:5" ht="38.25" customHeight="1" x14ac:dyDescent="0.35">
      <c r="B69" s="64">
        <v>47</v>
      </c>
      <c r="C69" s="35" t="s">
        <v>81</v>
      </c>
      <c r="D69" s="36">
        <v>0</v>
      </c>
      <c r="E69" s="34"/>
    </row>
    <row r="70" spans="2:5" ht="25.5" customHeight="1" x14ac:dyDescent="0.35">
      <c r="B70" s="64" t="s">
        <v>251</v>
      </c>
      <c r="C70" s="35" t="s">
        <v>82</v>
      </c>
      <c r="D70" s="36">
        <v>0</v>
      </c>
      <c r="E70" s="34"/>
    </row>
    <row r="71" spans="2:5" ht="24" customHeight="1" x14ac:dyDescent="0.35">
      <c r="B71" s="64" t="s">
        <v>252</v>
      </c>
      <c r="C71" s="35" t="s">
        <v>83</v>
      </c>
      <c r="D71" s="36">
        <v>193196.00231957246</v>
      </c>
      <c r="E71" s="34">
        <v>40</v>
      </c>
    </row>
    <row r="72" spans="2:5" ht="44.25" customHeight="1" x14ac:dyDescent="0.35">
      <c r="B72" s="64">
        <v>48</v>
      </c>
      <c r="C72" s="35" t="s">
        <v>84</v>
      </c>
      <c r="D72" s="36">
        <v>779.61540200000002</v>
      </c>
      <c r="E72" s="34">
        <v>41</v>
      </c>
    </row>
    <row r="73" spans="2:5" x14ac:dyDescent="0.35">
      <c r="B73" s="64">
        <v>49</v>
      </c>
      <c r="C73" s="14" t="s">
        <v>34</v>
      </c>
      <c r="D73" s="36">
        <v>0</v>
      </c>
      <c r="E73" s="34"/>
    </row>
    <row r="74" spans="2:5" x14ac:dyDescent="0.35">
      <c r="B74" s="64">
        <v>50</v>
      </c>
      <c r="C74" s="35" t="s">
        <v>35</v>
      </c>
      <c r="D74" s="36">
        <v>0</v>
      </c>
      <c r="E74" s="34"/>
    </row>
    <row r="75" spans="2:5" x14ac:dyDescent="0.35">
      <c r="B75" s="76">
        <v>51</v>
      </c>
      <c r="C75" s="51" t="s">
        <v>85</v>
      </c>
      <c r="D75" s="58">
        <f>SUM(D68:D74)</f>
        <v>395045.53546789172</v>
      </c>
      <c r="E75" s="54"/>
    </row>
    <row r="76" spans="2:5" x14ac:dyDescent="0.35">
      <c r="B76" s="381" t="s">
        <v>86</v>
      </c>
      <c r="C76" s="381"/>
      <c r="D76" s="381"/>
      <c r="E76" s="381"/>
    </row>
    <row r="77" spans="2:5" ht="22.5" customHeight="1" x14ac:dyDescent="0.35">
      <c r="B77" s="73">
        <v>52</v>
      </c>
      <c r="C77" s="35" t="s">
        <v>87</v>
      </c>
      <c r="D77" s="36">
        <v>-106756.68521246249</v>
      </c>
      <c r="E77" s="34">
        <v>40</v>
      </c>
    </row>
    <row r="78" spans="2:5" ht="59.25" customHeight="1" x14ac:dyDescent="0.35">
      <c r="B78" s="73">
        <v>53</v>
      </c>
      <c r="C78" s="35" t="s">
        <v>88</v>
      </c>
      <c r="D78" s="36">
        <v>0</v>
      </c>
      <c r="E78" s="34"/>
    </row>
    <row r="79" spans="2:5" ht="55.5" customHeight="1" x14ac:dyDescent="0.35">
      <c r="B79" s="73">
        <v>54</v>
      </c>
      <c r="C79" s="35" t="s">
        <v>89</v>
      </c>
      <c r="D79" s="36">
        <v>0</v>
      </c>
      <c r="E79" s="34"/>
    </row>
    <row r="80" spans="2:5" ht="51.75" customHeight="1" x14ac:dyDescent="0.35">
      <c r="B80" s="73">
        <v>55</v>
      </c>
      <c r="C80" s="35" t="s">
        <v>90</v>
      </c>
      <c r="D80" s="36">
        <v>0</v>
      </c>
      <c r="E80" s="34"/>
    </row>
    <row r="81" spans="2:11" ht="30" x14ac:dyDescent="0.35">
      <c r="B81" s="73" t="s">
        <v>253</v>
      </c>
      <c r="C81" s="29" t="s">
        <v>91</v>
      </c>
      <c r="D81" s="33">
        <v>0</v>
      </c>
      <c r="E81" s="34"/>
    </row>
    <row r="82" spans="2:11" x14ac:dyDescent="0.35">
      <c r="B82" s="73" t="s">
        <v>254</v>
      </c>
      <c r="C82" s="29" t="s">
        <v>92</v>
      </c>
      <c r="D82" s="33">
        <v>0</v>
      </c>
      <c r="E82" s="34"/>
      <c r="J82" s="142"/>
    </row>
    <row r="83" spans="2:11" x14ac:dyDescent="0.35">
      <c r="B83" s="73">
        <v>57</v>
      </c>
      <c r="C83" s="41" t="s">
        <v>93</v>
      </c>
      <c r="D83" s="43">
        <f>SUM(D77:D82)</f>
        <v>-106756.68521246249</v>
      </c>
      <c r="E83" s="34"/>
      <c r="J83" s="142"/>
    </row>
    <row r="84" spans="2:11" x14ac:dyDescent="0.35">
      <c r="B84" s="73">
        <v>58</v>
      </c>
      <c r="C84" s="41" t="s">
        <v>94</v>
      </c>
      <c r="D84" s="43">
        <f>+D75+D77</f>
        <v>288288.85025542922</v>
      </c>
      <c r="E84" s="34"/>
      <c r="J84" s="142"/>
    </row>
    <row r="85" spans="2:11" x14ac:dyDescent="0.35">
      <c r="B85" s="73">
        <v>59</v>
      </c>
      <c r="C85" s="41" t="s">
        <v>95</v>
      </c>
      <c r="D85" s="43">
        <f>D66+D84</f>
        <v>3635663.4194404292</v>
      </c>
      <c r="E85" s="34"/>
      <c r="J85" s="142"/>
    </row>
    <row r="86" spans="2:11" x14ac:dyDescent="0.35">
      <c r="B86" s="73">
        <v>60</v>
      </c>
      <c r="C86" s="51" t="s">
        <v>96</v>
      </c>
      <c r="D86" s="58">
        <v>19772146.151406001</v>
      </c>
      <c r="E86" s="54"/>
      <c r="J86" s="142"/>
    </row>
    <row r="87" spans="2:11" x14ac:dyDescent="0.35">
      <c r="B87" s="381" t="s">
        <v>97</v>
      </c>
      <c r="C87" s="381"/>
      <c r="D87" s="381"/>
      <c r="E87" s="381"/>
      <c r="J87" s="142"/>
    </row>
    <row r="88" spans="2:11" x14ac:dyDescent="0.35">
      <c r="B88" s="64">
        <v>61</v>
      </c>
      <c r="C88" s="35" t="s">
        <v>33</v>
      </c>
      <c r="D88" s="124">
        <v>0.16929748260800001</v>
      </c>
      <c r="E88" s="34"/>
      <c r="J88" s="142"/>
    </row>
    <row r="89" spans="2:11" x14ac:dyDescent="0.35">
      <c r="B89" s="64">
        <v>62</v>
      </c>
      <c r="C89" s="35" t="s">
        <v>98</v>
      </c>
      <c r="D89" s="124">
        <v>0.16929748260800001</v>
      </c>
      <c r="E89" s="34"/>
      <c r="J89" s="142"/>
      <c r="K89" s="143"/>
    </row>
    <row r="90" spans="2:11" x14ac:dyDescent="0.35">
      <c r="B90" s="64">
        <v>63</v>
      </c>
      <c r="C90" s="35" t="s">
        <v>99</v>
      </c>
      <c r="D90" s="124">
        <v>0.18387803689099999</v>
      </c>
      <c r="E90" s="34"/>
    </row>
    <row r="91" spans="2:11" x14ac:dyDescent="0.35">
      <c r="B91" s="64">
        <v>64</v>
      </c>
      <c r="C91" s="35" t="s">
        <v>100</v>
      </c>
      <c r="D91" s="45">
        <f>4.5%+SUM(D92:D96)</f>
        <v>7.5800000000000006E-2</v>
      </c>
      <c r="E91" s="34"/>
      <c r="F91" s="121"/>
    </row>
    <row r="92" spans="2:11" x14ac:dyDescent="0.35">
      <c r="B92" s="64">
        <v>65</v>
      </c>
      <c r="C92" s="14" t="s">
        <v>36</v>
      </c>
      <c r="D92" s="45">
        <f>+'KM1'!D26</f>
        <v>2.5000000000000001E-2</v>
      </c>
      <c r="E92" s="34"/>
    </row>
    <row r="93" spans="2:11" x14ac:dyDescent="0.35">
      <c r="B93" s="64">
        <v>66</v>
      </c>
      <c r="C93" s="14" t="s">
        <v>397</v>
      </c>
      <c r="D93" s="45">
        <f>+'KM1'!D28</f>
        <v>8.0000000000000004E-4</v>
      </c>
      <c r="E93" s="34"/>
    </row>
    <row r="94" spans="2:11" x14ac:dyDescent="0.35">
      <c r="B94" s="64">
        <v>67</v>
      </c>
      <c r="C94" s="14" t="s">
        <v>101</v>
      </c>
      <c r="D94" s="45">
        <v>0</v>
      </c>
      <c r="E94" s="34"/>
    </row>
    <row r="95" spans="2:11" ht="22" x14ac:dyDescent="0.35">
      <c r="B95" s="64" t="s">
        <v>255</v>
      </c>
      <c r="C95" s="14" t="s">
        <v>102</v>
      </c>
      <c r="D95" s="45">
        <f>+'KM1'!D31</f>
        <v>5.0000000000000001E-3</v>
      </c>
      <c r="E95" s="34"/>
    </row>
    <row r="96" spans="2:11" ht="22.5" customHeight="1" x14ac:dyDescent="0.35">
      <c r="B96" s="64" t="s">
        <v>256</v>
      </c>
      <c r="C96" s="14" t="s">
        <v>383</v>
      </c>
      <c r="D96" s="45">
        <v>0</v>
      </c>
      <c r="E96" s="34"/>
    </row>
    <row r="97" spans="2:6" ht="36" customHeight="1" x14ac:dyDescent="0.35">
      <c r="B97" s="76">
        <v>68</v>
      </c>
      <c r="C97" s="51" t="s">
        <v>103</v>
      </c>
      <c r="D97" s="144">
        <f>+D88-D91</f>
        <v>9.3497482608000004E-2</v>
      </c>
      <c r="E97" s="50"/>
      <c r="F97" s="121"/>
    </row>
    <row r="98" spans="2:6" ht="15" customHeight="1" x14ac:dyDescent="0.35">
      <c r="B98" s="381" t="s">
        <v>104</v>
      </c>
      <c r="C98" s="381"/>
      <c r="D98" s="381"/>
      <c r="E98" s="381"/>
    </row>
    <row r="99" spans="2:6" ht="49.5" customHeight="1" x14ac:dyDescent="0.35">
      <c r="B99" s="64">
        <v>72</v>
      </c>
      <c r="C99" s="35" t="s">
        <v>105</v>
      </c>
      <c r="D99" s="36">
        <v>33169.902938761399</v>
      </c>
      <c r="E99" s="34" t="s">
        <v>401</v>
      </c>
    </row>
    <row r="100" spans="2:6" ht="48" customHeight="1" x14ac:dyDescent="0.35">
      <c r="B100" s="64">
        <v>73</v>
      </c>
      <c r="C100" s="35" t="s">
        <v>106</v>
      </c>
      <c r="D100" s="36">
        <v>75978.288790149265</v>
      </c>
      <c r="E100" s="34" t="s">
        <v>402</v>
      </c>
    </row>
    <row r="101" spans="2:6" ht="34.5" customHeight="1" x14ac:dyDescent="0.35">
      <c r="B101" s="76">
        <v>75</v>
      </c>
      <c r="C101" s="55" t="s">
        <v>107</v>
      </c>
      <c r="D101" s="60">
        <v>33962.214439000003</v>
      </c>
      <c r="E101" s="54">
        <v>23</v>
      </c>
    </row>
    <row r="102" spans="2:6" ht="15" customHeight="1" x14ac:dyDescent="0.35">
      <c r="B102" s="381" t="s">
        <v>108</v>
      </c>
      <c r="C102" s="381"/>
      <c r="D102" s="381"/>
      <c r="E102" s="381"/>
    </row>
    <row r="103" spans="2:6" ht="24" customHeight="1" x14ac:dyDescent="0.35">
      <c r="B103" s="64">
        <v>76</v>
      </c>
      <c r="C103" s="35" t="s">
        <v>110</v>
      </c>
      <c r="D103" s="33"/>
      <c r="E103" s="34"/>
    </row>
    <row r="104" spans="2:6" ht="22.5" customHeight="1" x14ac:dyDescent="0.35">
      <c r="B104" s="64">
        <v>77</v>
      </c>
      <c r="C104" s="35" t="s">
        <v>109</v>
      </c>
      <c r="D104" s="33"/>
      <c r="E104" s="34"/>
    </row>
    <row r="105" spans="2:6" ht="21" customHeight="1" x14ac:dyDescent="0.35">
      <c r="B105" s="64">
        <v>78</v>
      </c>
      <c r="C105" s="35" t="s">
        <v>111</v>
      </c>
      <c r="D105" s="33"/>
      <c r="E105" s="34"/>
    </row>
    <row r="106" spans="2:6" ht="24" customHeight="1" x14ac:dyDescent="0.35">
      <c r="B106" s="76">
        <v>79</v>
      </c>
      <c r="C106" s="55" t="s">
        <v>37</v>
      </c>
      <c r="D106" s="116"/>
      <c r="E106" s="54"/>
    </row>
    <row r="107" spans="2:6" ht="15" customHeight="1" x14ac:dyDescent="0.35">
      <c r="B107" s="381" t="s">
        <v>112</v>
      </c>
      <c r="C107" s="381"/>
      <c r="D107" s="381"/>
      <c r="E107" s="381"/>
    </row>
    <row r="108" spans="2:6" x14ac:dyDescent="0.35">
      <c r="B108" s="64">
        <v>80</v>
      </c>
      <c r="C108" s="35" t="s">
        <v>113</v>
      </c>
      <c r="D108" s="33"/>
      <c r="E108" s="34"/>
    </row>
    <row r="109" spans="2:6" ht="22.5" customHeight="1" x14ac:dyDescent="0.35">
      <c r="B109" s="64">
        <v>81</v>
      </c>
      <c r="C109" s="35" t="s">
        <v>114</v>
      </c>
      <c r="D109" s="33"/>
      <c r="E109" s="34"/>
    </row>
    <row r="110" spans="2:6" x14ac:dyDescent="0.35">
      <c r="B110" s="64">
        <v>82</v>
      </c>
      <c r="C110" s="35" t="s">
        <v>115</v>
      </c>
      <c r="D110" s="33"/>
      <c r="E110" s="34"/>
    </row>
    <row r="111" spans="2:6" ht="21.75" customHeight="1" x14ac:dyDescent="0.35">
      <c r="B111" s="64">
        <v>83</v>
      </c>
      <c r="C111" s="35" t="s">
        <v>116</v>
      </c>
      <c r="D111" s="33"/>
      <c r="E111" s="34"/>
    </row>
    <row r="112" spans="2:6" x14ac:dyDescent="0.35">
      <c r="B112" s="64">
        <v>84</v>
      </c>
      <c r="C112" s="35" t="s">
        <v>38</v>
      </c>
      <c r="D112" s="33"/>
      <c r="E112" s="34"/>
    </row>
    <row r="113" spans="2:5" ht="23.25" customHeight="1" thickBot="1" x14ac:dyDescent="0.4">
      <c r="B113" s="74">
        <v>85</v>
      </c>
      <c r="C113" s="39" t="s">
        <v>117</v>
      </c>
      <c r="D113" s="37"/>
      <c r="E113" s="38"/>
    </row>
    <row r="114" spans="2:5" x14ac:dyDescent="0.35">
      <c r="B114" s="384" t="s">
        <v>406</v>
      </c>
      <c r="C114" s="384"/>
      <c r="D114" s="384"/>
      <c r="E114" s="384"/>
    </row>
    <row r="115" spans="2:5" ht="42" customHeight="1" x14ac:dyDescent="0.35">
      <c r="B115" s="379" t="s">
        <v>396</v>
      </c>
      <c r="C115" s="379"/>
      <c r="D115" s="379"/>
      <c r="E115" s="379"/>
    </row>
    <row r="116" spans="2:5" x14ac:dyDescent="0.35">
      <c r="B116" s="30" t="s">
        <v>384</v>
      </c>
      <c r="C116" s="30"/>
      <c r="D116" s="42"/>
      <c r="E116" s="27"/>
    </row>
    <row r="117" spans="2:5" x14ac:dyDescent="0.35">
      <c r="B117" s="30" t="s">
        <v>385</v>
      </c>
      <c r="C117" s="30"/>
      <c r="D117" s="42"/>
      <c r="E117" s="27"/>
    </row>
  </sheetData>
  <sheetProtection algorithmName="SHA-512" hashValue="0gEidEQNMQtKW2rgRQfnsJSn9N/KDOZWUXPmeOEDv+ppDblV7ha8VuFCfHW0HeoZ0MAd6Bst3VWj9VHxoRXPXA==" saltValue="pBlR/qA8FyfTwYAVK3uRIA==" spinCount="100000" sheet="1" objects="1" scenarios="1"/>
  <mergeCells count="15">
    <mergeCell ref="B6:E6"/>
    <mergeCell ref="B115:E115"/>
    <mergeCell ref="B9:D9"/>
    <mergeCell ref="B10:E10"/>
    <mergeCell ref="B20:E20"/>
    <mergeCell ref="B47:E47"/>
    <mergeCell ref="B57:E57"/>
    <mergeCell ref="B67:E67"/>
    <mergeCell ref="B76:E76"/>
    <mergeCell ref="B87:E87"/>
    <mergeCell ref="B98:E98"/>
    <mergeCell ref="B102:E102"/>
    <mergeCell ref="B107:E107"/>
    <mergeCell ref="C8:E8"/>
    <mergeCell ref="B114:E114"/>
  </mergeCells>
  <hyperlinks>
    <hyperlink ref="B2" location="Tartalom!A1" display="Back to contents page" xr:uid="{76260222-AAB7-454F-B619-515D238FD1D6}"/>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96372-9CE8-4352-9FDB-A57690BDF814}">
  <sheetPr>
    <tabColor rgb="FF92D050"/>
  </sheetPr>
  <dimension ref="B1:L81"/>
  <sheetViews>
    <sheetView showGridLines="0" zoomScaleNormal="100" workbookViewId="0">
      <selection activeCell="A2" sqref="A2"/>
    </sheetView>
  </sheetViews>
  <sheetFormatPr defaultRowHeight="14.5" x14ac:dyDescent="0.35"/>
  <cols>
    <col min="1" max="1" width="4.453125" customWidth="1"/>
    <col min="2" max="2" width="5.453125" customWidth="1"/>
    <col min="3" max="3" width="64.54296875" customWidth="1"/>
    <col min="4" max="4" width="21.453125" customWidth="1"/>
    <col min="5" max="5" width="17.453125" customWidth="1"/>
    <col min="6" max="6" width="11.54296875" customWidth="1"/>
    <col min="8" max="8" width="12.1796875" customWidth="1"/>
    <col min="9" max="9" width="10.453125" bestFit="1" customWidth="1"/>
  </cols>
  <sheetData>
    <row r="1" spans="2:6" ht="12.75" customHeight="1" x14ac:dyDescent="0.35"/>
    <row r="2" spans="2:6" x14ac:dyDescent="0.35">
      <c r="B2" s="82" t="s">
        <v>0</v>
      </c>
      <c r="C2" s="183"/>
      <c r="D2" s="183"/>
      <c r="E2" s="183"/>
    </row>
    <row r="3" spans="2:6" x14ac:dyDescent="0.35">
      <c r="B3" s="1"/>
      <c r="C3" s="1"/>
      <c r="D3" s="1"/>
      <c r="E3" s="1"/>
    </row>
    <row r="4" spans="2:6" ht="15.5" x14ac:dyDescent="0.35">
      <c r="B4" s="151" t="s">
        <v>604</v>
      </c>
      <c r="C4" s="2"/>
      <c r="D4" s="2"/>
      <c r="E4" s="2"/>
    </row>
    <row r="5" spans="2:6" ht="2.15" customHeight="1" x14ac:dyDescent="0.35">
      <c r="B5" s="1"/>
      <c r="C5" s="1"/>
      <c r="D5" s="1"/>
      <c r="E5" s="1"/>
    </row>
    <row r="6" spans="2:6" ht="2.15" customHeight="1" x14ac:dyDescent="0.35">
      <c r="B6" s="297"/>
      <c r="C6" s="297"/>
      <c r="D6" s="297"/>
      <c r="E6" s="297"/>
    </row>
    <row r="7" spans="2:6" ht="2.15" customHeight="1" x14ac:dyDescent="0.35">
      <c r="B7" s="152"/>
      <c r="C7" s="153"/>
      <c r="D7" s="153"/>
      <c r="E7" s="153"/>
    </row>
    <row r="8" spans="2:6" ht="15" thickBot="1" x14ac:dyDescent="0.4">
      <c r="B8" s="28"/>
      <c r="C8" s="383">
        <f>Tartalom!B3</f>
        <v>44742</v>
      </c>
      <c r="D8" s="383"/>
      <c r="E8" s="383"/>
      <c r="F8" s="383"/>
    </row>
    <row r="9" spans="2:6" ht="14.5" customHeight="1" x14ac:dyDescent="0.35">
      <c r="B9" s="385"/>
      <c r="C9" s="387" t="s">
        <v>2</v>
      </c>
      <c r="D9" s="389" t="s">
        <v>605</v>
      </c>
      <c r="E9" s="385" t="s">
        <v>606</v>
      </c>
      <c r="F9" s="385" t="s">
        <v>607</v>
      </c>
    </row>
    <row r="10" spans="2:6" ht="22.5" customHeight="1" thickBot="1" x14ac:dyDescent="0.4">
      <c r="B10" s="386"/>
      <c r="C10" s="388"/>
      <c r="D10" s="386"/>
      <c r="E10" s="386"/>
      <c r="F10" s="386"/>
    </row>
    <row r="11" spans="2:6" x14ac:dyDescent="0.35">
      <c r="B11" s="300">
        <v>1</v>
      </c>
      <c r="C11" s="301" t="s">
        <v>608</v>
      </c>
      <c r="D11" s="355">
        <v>2312421.908415</v>
      </c>
      <c r="E11" s="355">
        <v>2323063.3879729998</v>
      </c>
      <c r="F11" s="302"/>
    </row>
    <row r="12" spans="2:6" ht="20" x14ac:dyDescent="0.35">
      <c r="B12" s="73">
        <v>2</v>
      </c>
      <c r="C12" s="303" t="s">
        <v>609</v>
      </c>
      <c r="D12" s="356">
        <v>1765735.2934739999</v>
      </c>
      <c r="E12" s="356">
        <v>1765733</v>
      </c>
      <c r="F12" s="304" t="s">
        <v>610</v>
      </c>
    </row>
    <row r="13" spans="2:6" x14ac:dyDescent="0.35">
      <c r="B13" s="73">
        <v>3</v>
      </c>
      <c r="C13" s="303" t="s">
        <v>611</v>
      </c>
      <c r="D13" s="356">
        <v>32649.834252000001</v>
      </c>
      <c r="E13" s="356">
        <v>32650</v>
      </c>
      <c r="F13" s="305"/>
    </row>
    <row r="14" spans="2:6" x14ac:dyDescent="0.35">
      <c r="B14" s="73">
        <v>4</v>
      </c>
      <c r="C14" s="303" t="s">
        <v>612</v>
      </c>
      <c r="D14" s="356">
        <v>462603.07225999999</v>
      </c>
      <c r="E14" s="356">
        <v>463159.44285200001</v>
      </c>
      <c r="F14" s="305"/>
    </row>
    <row r="15" spans="2:6" x14ac:dyDescent="0.35">
      <c r="B15" s="73">
        <v>5</v>
      </c>
      <c r="C15" s="303" t="s">
        <v>613</v>
      </c>
      <c r="D15" s="356">
        <v>2103518.1650769999</v>
      </c>
      <c r="E15" s="356">
        <v>2103793.011585</v>
      </c>
      <c r="F15" s="305" t="s">
        <v>610</v>
      </c>
    </row>
    <row r="16" spans="2:6" ht="23.25" customHeight="1" x14ac:dyDescent="0.35">
      <c r="B16" s="73">
        <v>6</v>
      </c>
      <c r="C16" s="306" t="s">
        <v>614</v>
      </c>
      <c r="D16" s="356">
        <v>5384</v>
      </c>
      <c r="E16" s="356">
        <v>5644</v>
      </c>
      <c r="F16" s="305">
        <v>73</v>
      </c>
    </row>
    <row r="17" spans="2:8" ht="24.75" customHeight="1" x14ac:dyDescent="0.35">
      <c r="B17" s="73">
        <v>7</v>
      </c>
      <c r="C17" s="306" t="s">
        <v>615</v>
      </c>
      <c r="D17" s="356">
        <v>26888</v>
      </c>
      <c r="E17" s="356">
        <v>26888</v>
      </c>
      <c r="F17" s="305">
        <v>72</v>
      </c>
      <c r="H17" s="304"/>
    </row>
    <row r="18" spans="2:8" x14ac:dyDescent="0.35">
      <c r="B18" s="73">
        <v>8</v>
      </c>
      <c r="C18" s="307" t="s">
        <v>616</v>
      </c>
      <c r="D18" s="356">
        <v>4802055.9287149999</v>
      </c>
      <c r="E18" s="356">
        <v>4798960.6298399996</v>
      </c>
      <c r="F18" s="304"/>
    </row>
    <row r="19" spans="2:8" x14ac:dyDescent="0.35">
      <c r="B19" s="73">
        <v>9</v>
      </c>
      <c r="C19" s="307" t="s">
        <v>617</v>
      </c>
      <c r="D19" s="356">
        <v>15405467.474796001</v>
      </c>
      <c r="E19" s="356">
        <v>15389701</v>
      </c>
      <c r="F19" s="304"/>
    </row>
    <row r="20" spans="2:8" x14ac:dyDescent="0.35">
      <c r="B20" s="73">
        <v>10</v>
      </c>
      <c r="C20" s="307" t="s">
        <v>618</v>
      </c>
      <c r="D20" s="356">
        <v>1177407.9520449999</v>
      </c>
      <c r="E20" s="356">
        <v>1177407.9520449999</v>
      </c>
      <c r="F20" s="304"/>
    </row>
    <row r="21" spans="2:8" x14ac:dyDescent="0.35">
      <c r="B21" s="73">
        <v>11</v>
      </c>
      <c r="C21" s="307" t="s">
        <v>619</v>
      </c>
      <c r="D21" s="356">
        <v>1325129.2841060001</v>
      </c>
      <c r="E21" s="356">
        <v>1302987.9366309999</v>
      </c>
      <c r="F21" s="304"/>
    </row>
    <row r="22" spans="2:8" x14ac:dyDescent="0.35">
      <c r="B22" s="73">
        <v>12</v>
      </c>
      <c r="C22" s="307" t="s">
        <v>620</v>
      </c>
      <c r="D22" s="356">
        <v>78837.897159</v>
      </c>
      <c r="E22" s="356">
        <v>91642.051382999998</v>
      </c>
      <c r="F22" s="304"/>
    </row>
    <row r="23" spans="2:8" ht="20" x14ac:dyDescent="0.35">
      <c r="B23" s="73">
        <v>13</v>
      </c>
      <c r="C23" s="306" t="s">
        <v>614</v>
      </c>
      <c r="D23" s="356">
        <v>11724</v>
      </c>
      <c r="E23" s="356">
        <v>70334</v>
      </c>
      <c r="F23" s="305">
        <v>73</v>
      </c>
    </row>
    <row r="24" spans="2:8" ht="20" x14ac:dyDescent="0.35">
      <c r="B24" s="73">
        <v>14</v>
      </c>
      <c r="C24" s="306" t="s">
        <v>615</v>
      </c>
      <c r="D24" s="356">
        <v>6282</v>
      </c>
      <c r="E24" s="356">
        <v>6282</v>
      </c>
      <c r="F24" s="305">
        <v>72</v>
      </c>
    </row>
    <row r="25" spans="2:8" x14ac:dyDescent="0.35">
      <c r="B25" s="73">
        <v>15</v>
      </c>
      <c r="C25" s="307" t="s">
        <v>621</v>
      </c>
      <c r="D25" s="356">
        <v>416758.88638099999</v>
      </c>
      <c r="E25" s="356">
        <v>408353</v>
      </c>
      <c r="F25" s="304"/>
    </row>
    <row r="26" spans="2:8" x14ac:dyDescent="0.35">
      <c r="B26" s="73">
        <v>16</v>
      </c>
      <c r="C26" s="307" t="s">
        <v>622</v>
      </c>
      <c r="D26" s="356">
        <v>218058.96252999999</v>
      </c>
      <c r="E26" s="356">
        <v>216944.264845</v>
      </c>
      <c r="F26" s="304">
        <v>8</v>
      </c>
    </row>
    <row r="27" spans="2:8" x14ac:dyDescent="0.35">
      <c r="B27" s="73">
        <v>17</v>
      </c>
      <c r="C27" s="308" t="s">
        <v>623</v>
      </c>
      <c r="D27" s="356">
        <v>153750.12652650001</v>
      </c>
      <c r="E27" s="356">
        <v>148918.66524850001</v>
      </c>
      <c r="F27" s="304"/>
    </row>
    <row r="28" spans="2:8" x14ac:dyDescent="0.35">
      <c r="B28" s="73">
        <v>18</v>
      </c>
      <c r="C28" s="307" t="s">
        <v>624</v>
      </c>
      <c r="D28" s="356">
        <v>55375.562367999999</v>
      </c>
      <c r="E28" s="356">
        <v>58229</v>
      </c>
      <c r="F28" s="304"/>
    </row>
    <row r="29" spans="2:8" x14ac:dyDescent="0.35">
      <c r="B29" s="73">
        <v>19</v>
      </c>
      <c r="C29" s="307" t="s">
        <v>625</v>
      </c>
      <c r="D29" s="356">
        <v>30247.121478000001</v>
      </c>
      <c r="E29" s="356">
        <v>21950.708107999999</v>
      </c>
      <c r="F29" s="304"/>
    </row>
    <row r="30" spans="2:8" x14ac:dyDescent="0.35">
      <c r="B30" s="73">
        <v>20</v>
      </c>
      <c r="C30" s="307" t="s">
        <v>626</v>
      </c>
      <c r="D30" s="356">
        <v>35218.181692999999</v>
      </c>
      <c r="E30" s="356">
        <v>35218.181692999999</v>
      </c>
      <c r="F30" s="304" t="s">
        <v>610</v>
      </c>
    </row>
    <row r="31" spans="2:8" x14ac:dyDescent="0.35">
      <c r="B31" s="73">
        <v>21</v>
      </c>
      <c r="C31" s="307" t="s">
        <v>627</v>
      </c>
      <c r="D31" s="356">
        <v>59106.664554000003</v>
      </c>
      <c r="E31" s="356">
        <v>59183.074717000003</v>
      </c>
      <c r="F31" s="304"/>
    </row>
    <row r="32" spans="2:8" ht="21.65" customHeight="1" x14ac:dyDescent="0.35">
      <c r="B32" s="73">
        <v>22</v>
      </c>
      <c r="C32" s="306" t="s">
        <v>628</v>
      </c>
      <c r="D32" s="356">
        <v>24226.134173999999</v>
      </c>
      <c r="E32" s="356">
        <v>24106.780044930001</v>
      </c>
      <c r="F32" s="305">
        <v>10</v>
      </c>
    </row>
    <row r="33" spans="2:12" ht="22" customHeight="1" x14ac:dyDescent="0.35">
      <c r="B33" s="73">
        <v>23</v>
      </c>
      <c r="C33" s="306" t="s">
        <v>629</v>
      </c>
      <c r="D33" s="356">
        <v>34880.530380000004</v>
      </c>
      <c r="E33" s="356">
        <v>35076.294672069998</v>
      </c>
      <c r="F33" s="305">
        <v>75</v>
      </c>
    </row>
    <row r="34" spans="2:12" x14ac:dyDescent="0.35">
      <c r="B34" s="73">
        <v>24</v>
      </c>
      <c r="C34" s="307" t="s">
        <v>630</v>
      </c>
      <c r="D34" s="356">
        <v>32875.292912999997</v>
      </c>
      <c r="E34" s="356">
        <v>32384.932559000001</v>
      </c>
      <c r="F34" s="304"/>
    </row>
    <row r="35" spans="2:12" x14ac:dyDescent="0.35">
      <c r="B35" s="73">
        <v>25</v>
      </c>
      <c r="C35" s="307" t="s">
        <v>631</v>
      </c>
      <c r="D35" s="356">
        <v>508756.62572200003</v>
      </c>
      <c r="E35" s="356">
        <v>642374</v>
      </c>
      <c r="F35" s="304"/>
      <c r="I35" s="122"/>
    </row>
    <row r="36" spans="2:12" x14ac:dyDescent="0.35">
      <c r="B36" s="73">
        <v>26</v>
      </c>
      <c r="C36" s="307" t="s">
        <v>632</v>
      </c>
      <c r="D36" s="356">
        <v>0</v>
      </c>
      <c r="E36" s="356">
        <v>0</v>
      </c>
      <c r="F36" s="304"/>
    </row>
    <row r="37" spans="2:12" x14ac:dyDescent="0.35">
      <c r="B37" s="309">
        <v>27</v>
      </c>
      <c r="C37" s="310" t="s">
        <v>633</v>
      </c>
      <c r="D37" s="357">
        <v>30822224.107937999</v>
      </c>
      <c r="E37" s="357">
        <v>30923735.623631001</v>
      </c>
      <c r="F37" s="311"/>
      <c r="H37" s="122"/>
      <c r="I37" s="122"/>
      <c r="K37" s="125"/>
      <c r="L37" s="125"/>
    </row>
    <row r="38" spans="2:12" ht="24" customHeight="1" x14ac:dyDescent="0.35">
      <c r="B38" s="312">
        <v>28</v>
      </c>
      <c r="C38" s="313" t="s">
        <v>634</v>
      </c>
      <c r="D38" s="358">
        <v>1658428.8315119999</v>
      </c>
      <c r="E38" s="358">
        <v>1618803</v>
      </c>
      <c r="F38" s="314"/>
    </row>
    <row r="39" spans="2:12" x14ac:dyDescent="0.35">
      <c r="B39" s="73">
        <v>29</v>
      </c>
      <c r="C39" s="303" t="s">
        <v>635</v>
      </c>
      <c r="D39" s="356">
        <v>303434.65745300002</v>
      </c>
      <c r="E39" s="356">
        <v>303435</v>
      </c>
      <c r="F39" s="304"/>
    </row>
    <row r="40" spans="2:12" x14ac:dyDescent="0.35">
      <c r="B40" s="73">
        <v>30</v>
      </c>
      <c r="C40" s="303" t="s">
        <v>636</v>
      </c>
      <c r="D40" s="356">
        <v>42561.911571999997</v>
      </c>
      <c r="E40" s="356">
        <v>17810.045568000001</v>
      </c>
      <c r="F40" s="304" t="s">
        <v>610</v>
      </c>
    </row>
    <row r="41" spans="2:12" x14ac:dyDescent="0.35">
      <c r="B41" s="73">
        <v>31</v>
      </c>
      <c r="C41" s="303" t="s">
        <v>637</v>
      </c>
      <c r="D41" s="356">
        <v>23552123.095265001</v>
      </c>
      <c r="E41" s="356">
        <v>23588183</v>
      </c>
      <c r="F41" s="304"/>
    </row>
    <row r="42" spans="2:12" x14ac:dyDescent="0.35">
      <c r="B42" s="73">
        <v>32</v>
      </c>
      <c r="C42" s="303" t="s">
        <v>638</v>
      </c>
      <c r="D42" s="356">
        <v>405398.34728599997</v>
      </c>
      <c r="E42" s="356">
        <v>416324.87260399997</v>
      </c>
      <c r="F42" s="304"/>
    </row>
    <row r="43" spans="2:12" x14ac:dyDescent="0.35">
      <c r="B43" s="73">
        <v>33</v>
      </c>
      <c r="C43" s="303" t="s">
        <v>639</v>
      </c>
      <c r="D43" s="356">
        <v>383245.39422900003</v>
      </c>
      <c r="E43" s="356">
        <v>409293</v>
      </c>
      <c r="F43" s="304" t="s">
        <v>610</v>
      </c>
    </row>
    <row r="44" spans="2:12" x14ac:dyDescent="0.35">
      <c r="B44" s="73">
        <v>34</v>
      </c>
      <c r="C44" s="303" t="s">
        <v>640</v>
      </c>
      <c r="D44" s="356">
        <v>39328.279990000003</v>
      </c>
      <c r="E44" s="356">
        <v>39328.279990000003</v>
      </c>
      <c r="F44" s="304" t="s">
        <v>610</v>
      </c>
    </row>
    <row r="45" spans="2:12" x14ac:dyDescent="0.35">
      <c r="B45" s="73">
        <v>35</v>
      </c>
      <c r="C45" s="303" t="s">
        <v>641</v>
      </c>
      <c r="D45" s="356">
        <v>61200.293721000002</v>
      </c>
      <c r="E45" s="356">
        <v>63314</v>
      </c>
      <c r="F45" s="304"/>
    </row>
    <row r="46" spans="2:12" x14ac:dyDescent="0.35">
      <c r="B46" s="73">
        <v>36</v>
      </c>
      <c r="C46" s="303" t="s">
        <v>642</v>
      </c>
      <c r="D46" s="356">
        <v>26399.052135999998</v>
      </c>
      <c r="E46" s="356">
        <v>25980.079757</v>
      </c>
      <c r="F46" s="304"/>
    </row>
    <row r="47" spans="2:12" x14ac:dyDescent="0.35">
      <c r="B47" s="73">
        <v>37</v>
      </c>
      <c r="C47" s="303" t="s">
        <v>643</v>
      </c>
      <c r="D47" s="356">
        <v>118741.68543899999</v>
      </c>
      <c r="E47" s="356">
        <v>116423.567803</v>
      </c>
      <c r="F47" s="315"/>
    </row>
    <row r="48" spans="2:12" x14ac:dyDescent="0.35">
      <c r="B48" s="73">
        <v>38</v>
      </c>
      <c r="C48" s="303" t="s">
        <v>644</v>
      </c>
      <c r="D48" s="356">
        <v>760679.055727</v>
      </c>
      <c r="E48" s="356">
        <v>741617</v>
      </c>
      <c r="F48" s="315"/>
    </row>
    <row r="49" spans="2:12" x14ac:dyDescent="0.35">
      <c r="B49" s="73">
        <v>39</v>
      </c>
      <c r="C49" s="303" t="s">
        <v>645</v>
      </c>
      <c r="D49" s="356">
        <v>302378.799788</v>
      </c>
      <c r="E49" s="356">
        <v>302378.799788</v>
      </c>
      <c r="F49" s="315"/>
    </row>
    <row r="50" spans="2:12" x14ac:dyDescent="0.35">
      <c r="B50" s="73">
        <v>40</v>
      </c>
      <c r="C50" s="306" t="s">
        <v>646</v>
      </c>
      <c r="D50" s="356">
        <v>287509.23485342902</v>
      </c>
      <c r="E50" s="356">
        <v>287509.2348534292</v>
      </c>
      <c r="F50" s="304" t="s">
        <v>647</v>
      </c>
    </row>
    <row r="51" spans="2:12" ht="21.5" x14ac:dyDescent="0.35">
      <c r="B51" s="73">
        <v>41</v>
      </c>
      <c r="C51" s="306" t="s">
        <v>648</v>
      </c>
      <c r="D51" s="356">
        <v>779.62901036935784</v>
      </c>
      <c r="E51" s="356">
        <v>779.61540245593562</v>
      </c>
      <c r="F51" s="304">
        <v>48</v>
      </c>
    </row>
    <row r="52" spans="2:12" x14ac:dyDescent="0.35">
      <c r="B52" s="73">
        <v>42</v>
      </c>
      <c r="C52" s="303" t="s">
        <v>649</v>
      </c>
      <c r="D52" s="356">
        <v>0</v>
      </c>
      <c r="E52" s="356">
        <v>0</v>
      </c>
      <c r="F52" s="315"/>
    </row>
    <row r="53" spans="2:12" ht="21.75" customHeight="1" x14ac:dyDescent="0.35">
      <c r="B53" s="309">
        <v>43</v>
      </c>
      <c r="C53" s="316" t="s">
        <v>650</v>
      </c>
      <c r="D53" s="357">
        <v>27653919.404118001</v>
      </c>
      <c r="E53" s="357">
        <v>27642890.311517999</v>
      </c>
      <c r="F53" s="317"/>
      <c r="H53" s="122"/>
      <c r="I53" s="122"/>
      <c r="K53" s="125"/>
      <c r="L53" s="125"/>
    </row>
    <row r="54" spans="2:12" x14ac:dyDescent="0.35">
      <c r="B54" s="73">
        <v>44</v>
      </c>
      <c r="C54" s="303" t="s">
        <v>651</v>
      </c>
      <c r="D54" s="356">
        <v>28000.000001</v>
      </c>
      <c r="E54" s="356">
        <v>28000.000001</v>
      </c>
      <c r="F54" s="304">
        <v>1</v>
      </c>
    </row>
    <row r="55" spans="2:12" x14ac:dyDescent="0.35">
      <c r="B55" s="73">
        <v>45</v>
      </c>
      <c r="C55" s="303" t="s">
        <v>652</v>
      </c>
      <c r="D55" s="356">
        <v>3242604.405919</v>
      </c>
      <c r="E55" s="356">
        <v>3237008.7031169999</v>
      </c>
      <c r="F55" s="315"/>
    </row>
    <row r="56" spans="2:12" x14ac:dyDescent="0.35">
      <c r="B56" s="73">
        <v>46</v>
      </c>
      <c r="C56" s="308" t="s">
        <v>653</v>
      </c>
      <c r="D56" s="356">
        <v>0</v>
      </c>
      <c r="E56" s="356">
        <v>0</v>
      </c>
      <c r="F56" s="318"/>
    </row>
    <row r="57" spans="2:12" x14ac:dyDescent="0.35">
      <c r="B57" s="73">
        <v>47</v>
      </c>
      <c r="C57" s="308" t="s">
        <v>654</v>
      </c>
      <c r="D57" s="356">
        <v>47636.387502999998</v>
      </c>
      <c r="E57" s="356">
        <v>47636.387502999998</v>
      </c>
      <c r="F57" s="305">
        <v>3</v>
      </c>
    </row>
    <row r="58" spans="2:12" x14ac:dyDescent="0.35">
      <c r="B58" s="73">
        <v>48</v>
      </c>
      <c r="C58" s="308" t="s">
        <v>655</v>
      </c>
      <c r="D58" s="356">
        <v>255085.23860700004</v>
      </c>
      <c r="E58" s="356">
        <v>240896.92160499998</v>
      </c>
      <c r="F58" s="319"/>
    </row>
    <row r="59" spans="2:12" x14ac:dyDescent="0.35">
      <c r="B59" s="73">
        <v>49</v>
      </c>
      <c r="C59" s="320" t="s">
        <v>656</v>
      </c>
      <c r="D59" s="356">
        <v>373222.64552100003</v>
      </c>
      <c r="E59" s="356">
        <v>374064.25609899999</v>
      </c>
      <c r="F59" s="305">
        <v>3</v>
      </c>
    </row>
    <row r="60" spans="2:12" ht="20" x14ac:dyDescent="0.35">
      <c r="B60" s="73">
        <v>50</v>
      </c>
      <c r="C60" s="320" t="s">
        <v>657</v>
      </c>
      <c r="D60" s="356">
        <v>-90732.370379999993</v>
      </c>
      <c r="E60" s="356">
        <v>-105762.29796</v>
      </c>
      <c r="F60" s="305">
        <v>3</v>
      </c>
    </row>
    <row r="61" spans="2:12" x14ac:dyDescent="0.35">
      <c r="B61" s="73">
        <v>51</v>
      </c>
      <c r="C61" s="320" t="s">
        <v>658</v>
      </c>
      <c r="D61" s="356">
        <v>0</v>
      </c>
      <c r="E61" s="356">
        <v>0</v>
      </c>
      <c r="F61" s="305">
        <v>3</v>
      </c>
    </row>
    <row r="62" spans="2:12" x14ac:dyDescent="0.35">
      <c r="B62" s="73">
        <v>52</v>
      </c>
      <c r="C62" s="320" t="s">
        <v>659</v>
      </c>
      <c r="D62" s="356">
        <v>-27405.036533999999</v>
      </c>
      <c r="E62" s="356">
        <v>-27405.036533999999</v>
      </c>
      <c r="F62" s="305">
        <v>3</v>
      </c>
    </row>
    <row r="63" spans="2:12" x14ac:dyDescent="0.35">
      <c r="B63" s="73">
        <v>53</v>
      </c>
      <c r="C63" s="308" t="s">
        <v>660</v>
      </c>
      <c r="D63" s="356">
        <v>1034436.1988039999</v>
      </c>
      <c r="E63" s="356">
        <v>1009401.5631319999</v>
      </c>
      <c r="F63" s="319"/>
    </row>
    <row r="64" spans="2:12" x14ac:dyDescent="0.35">
      <c r="B64" s="73">
        <v>54</v>
      </c>
      <c r="C64" s="320" t="s">
        <v>661</v>
      </c>
      <c r="D64" s="356">
        <v>773776.52866099996</v>
      </c>
      <c r="E64" s="356">
        <v>731167.49855999998</v>
      </c>
      <c r="F64" s="305"/>
    </row>
    <row r="65" spans="2:9" x14ac:dyDescent="0.35">
      <c r="B65" s="73">
        <v>55</v>
      </c>
      <c r="C65" s="321" t="s">
        <v>662</v>
      </c>
      <c r="D65" s="356">
        <v>773776.52866099996</v>
      </c>
      <c r="E65" s="356">
        <v>731167.49855999998</v>
      </c>
      <c r="F65" s="305">
        <v>2</v>
      </c>
    </row>
    <row r="66" spans="2:9" x14ac:dyDescent="0.35">
      <c r="B66" s="73">
        <v>56</v>
      </c>
      <c r="C66" s="320" t="s">
        <v>663</v>
      </c>
      <c r="D66" s="356">
        <v>260659.670143</v>
      </c>
      <c r="E66" s="356">
        <v>278234.064572</v>
      </c>
      <c r="F66" s="319"/>
      <c r="H66" s="122"/>
    </row>
    <row r="67" spans="2:9" x14ac:dyDescent="0.35">
      <c r="B67" s="73">
        <v>57</v>
      </c>
      <c r="C67" s="321" t="s">
        <v>662</v>
      </c>
      <c r="D67" s="356">
        <v>256127.591896</v>
      </c>
      <c r="E67" s="356">
        <v>273701.98632500001</v>
      </c>
      <c r="F67" s="305">
        <v>2</v>
      </c>
    </row>
    <row r="68" spans="2:9" x14ac:dyDescent="0.35">
      <c r="B68" s="73">
        <v>58</v>
      </c>
      <c r="C68" s="308" t="s">
        <v>664</v>
      </c>
      <c r="D68" s="356">
        <v>1862517.6640309999</v>
      </c>
      <c r="E68" s="356">
        <v>1893223.1781919999</v>
      </c>
      <c r="F68" s="319"/>
    </row>
    <row r="69" spans="2:9" x14ac:dyDescent="0.35">
      <c r="B69" s="73">
        <v>59</v>
      </c>
      <c r="C69" s="320" t="s">
        <v>665</v>
      </c>
      <c r="D69" s="356">
        <v>1787146.5748769999</v>
      </c>
      <c r="E69" s="356">
        <v>1817852.0899779999</v>
      </c>
      <c r="F69" s="305">
        <v>2</v>
      </c>
    </row>
    <row r="70" spans="2:9" x14ac:dyDescent="0.35">
      <c r="B70" s="73">
        <v>60</v>
      </c>
      <c r="C70" s="320" t="s">
        <v>666</v>
      </c>
      <c r="D70" s="356">
        <v>75371.089154000001</v>
      </c>
      <c r="E70" s="356">
        <v>75371.088214000003</v>
      </c>
      <c r="F70" s="305">
        <v>3</v>
      </c>
    </row>
    <row r="71" spans="2:9" x14ac:dyDescent="0.35">
      <c r="B71" s="73">
        <v>61</v>
      </c>
      <c r="C71" s="308" t="s">
        <v>667</v>
      </c>
      <c r="D71" s="356">
        <v>42928.916974</v>
      </c>
      <c r="E71" s="356">
        <v>45850.652685000001</v>
      </c>
      <c r="F71" s="319"/>
    </row>
    <row r="72" spans="2:9" x14ac:dyDescent="0.35">
      <c r="B72" s="73">
        <v>62</v>
      </c>
      <c r="C72" s="320" t="s">
        <v>662</v>
      </c>
      <c r="D72" s="356">
        <v>37722.629133405433</v>
      </c>
      <c r="E72" s="356">
        <v>42711.260183449347</v>
      </c>
      <c r="F72" s="305">
        <v>2</v>
      </c>
    </row>
    <row r="73" spans="2:9" x14ac:dyDescent="0.35">
      <c r="B73" s="73">
        <v>63</v>
      </c>
      <c r="C73" s="322" t="s">
        <v>668</v>
      </c>
      <c r="D73" s="356">
        <v>-108605.78600599999</v>
      </c>
      <c r="E73" s="356">
        <v>-3748.2366059999999</v>
      </c>
      <c r="F73" s="304">
        <v>16</v>
      </c>
      <c r="H73" s="122"/>
    </row>
    <row r="74" spans="2:9" x14ac:dyDescent="0.35">
      <c r="B74" s="73">
        <v>64</v>
      </c>
      <c r="C74" s="322" t="s">
        <v>669</v>
      </c>
      <c r="D74" s="356">
        <v>6814.8084630000003</v>
      </c>
      <c r="E74" s="356">
        <v>5834.779348</v>
      </c>
      <c r="F74" s="315"/>
    </row>
    <row r="75" spans="2:9" x14ac:dyDescent="0.35">
      <c r="B75" s="73">
        <v>65</v>
      </c>
      <c r="C75" s="308" t="s">
        <v>670</v>
      </c>
      <c r="D75" s="356">
        <v>3305.1758220160964</v>
      </c>
      <c r="E75" s="356">
        <v>3305.1186687797226</v>
      </c>
      <c r="F75" s="305">
        <v>5</v>
      </c>
      <c r="H75" s="122"/>
      <c r="I75" s="122"/>
    </row>
    <row r="76" spans="2:9" ht="15" thickBot="1" x14ac:dyDescent="0.4">
      <c r="B76" s="323">
        <v>66</v>
      </c>
      <c r="C76" s="324" t="s">
        <v>671</v>
      </c>
      <c r="D76" s="359">
        <v>3168304.7038199976</v>
      </c>
      <c r="E76" s="359">
        <v>3280845.3121119998</v>
      </c>
      <c r="F76" s="325"/>
      <c r="H76" s="122"/>
    </row>
    <row r="77" spans="2:9" ht="24" customHeight="1" x14ac:dyDescent="0.35">
      <c r="C77" s="378" t="s">
        <v>672</v>
      </c>
      <c r="D77" s="378"/>
      <c r="E77" s="378"/>
      <c r="F77" s="378"/>
    </row>
    <row r="78" spans="2:9" x14ac:dyDescent="0.35">
      <c r="C78" s="27" t="s">
        <v>673</v>
      </c>
    </row>
    <row r="79" spans="2:9" ht="74.150000000000006" customHeight="1" x14ac:dyDescent="0.35">
      <c r="C79" s="378" t="s">
        <v>674</v>
      </c>
      <c r="D79" s="378"/>
      <c r="E79" s="378"/>
      <c r="F79" s="378"/>
    </row>
    <row r="80" spans="2:9" x14ac:dyDescent="0.35">
      <c r="C80" s="27" t="s">
        <v>675</v>
      </c>
    </row>
    <row r="81" spans="3:3" x14ac:dyDescent="0.35">
      <c r="C81" s="27" t="s">
        <v>676</v>
      </c>
    </row>
  </sheetData>
  <sheetProtection algorithmName="SHA-512" hashValue="88z1xy521BXppcwUXsskmOtqGXLLP/6kqZpxy84kU/ADz7f9g4rQSRS/OwryYV0mzzRPD9a7xLerazxU6ZMYcw==" saltValue="wtJKro+WfBP9v7ygHL/fUA==" spinCount="100000" sheet="1" objects="1" scenarios="1"/>
  <mergeCells count="8">
    <mergeCell ref="C77:F77"/>
    <mergeCell ref="C79:F79"/>
    <mergeCell ref="C8:F8"/>
    <mergeCell ref="B9:B10"/>
    <mergeCell ref="C9:C10"/>
    <mergeCell ref="D9:D10"/>
    <mergeCell ref="E9:E10"/>
    <mergeCell ref="F9:F10"/>
  </mergeCells>
  <hyperlinks>
    <hyperlink ref="B2" location="Tartalom!A1" display="Back to contents page" xr:uid="{31CFE57F-2C14-4431-8531-EBB826445CD3}"/>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F0F07-1423-46F9-89C3-F618C76D342B}">
  <sheetPr>
    <tabColor rgb="FF92D050"/>
  </sheetPr>
  <dimension ref="B1:G24"/>
  <sheetViews>
    <sheetView showGridLines="0" zoomScale="85" zoomScaleNormal="85" workbookViewId="0">
      <selection activeCell="D10" sqref="D10:D24"/>
    </sheetView>
  </sheetViews>
  <sheetFormatPr defaultRowHeight="14.5" x14ac:dyDescent="0.35"/>
  <cols>
    <col min="1" max="1" width="4.453125" customWidth="1"/>
    <col min="2" max="2" width="5.6328125" customWidth="1"/>
    <col min="3" max="3" width="80.6328125" customWidth="1"/>
    <col min="4" max="4" width="13.6328125" customWidth="1"/>
    <col min="6" max="6" width="9.81640625" bestFit="1" customWidth="1"/>
  </cols>
  <sheetData>
    <row r="1" spans="2:7" ht="12.75" customHeight="1" x14ac:dyDescent="0.35"/>
    <row r="2" spans="2:7" x14ac:dyDescent="0.35">
      <c r="B2" s="82" t="s">
        <v>0</v>
      </c>
      <c r="C2" s="183"/>
    </row>
    <row r="3" spans="2:7" x14ac:dyDescent="0.35">
      <c r="B3" s="1"/>
      <c r="C3" s="1"/>
    </row>
    <row r="4" spans="2:7" ht="15.5" x14ac:dyDescent="0.35">
      <c r="B4" s="151" t="s">
        <v>718</v>
      </c>
      <c r="C4" s="2"/>
    </row>
    <row r="5" spans="2:7" ht="2.15" customHeight="1" x14ac:dyDescent="0.35">
      <c r="B5" s="1"/>
      <c r="C5" s="1"/>
    </row>
    <row r="6" spans="2:7" ht="2.15" customHeight="1" x14ac:dyDescent="0.35">
      <c r="B6" s="354"/>
      <c r="C6" s="354"/>
    </row>
    <row r="7" spans="2:7" ht="2.15" customHeight="1" x14ac:dyDescent="0.35">
      <c r="B7" s="152"/>
      <c r="C7" s="153"/>
    </row>
    <row r="8" spans="2:7" ht="15" thickBot="1" x14ac:dyDescent="0.4">
      <c r="B8" s="28"/>
      <c r="C8" s="383">
        <v>44561</v>
      </c>
      <c r="D8" s="383"/>
    </row>
    <row r="9" spans="2:7" ht="23.25" customHeight="1" thickBot="1" x14ac:dyDescent="0.4">
      <c r="B9" s="390" t="s">
        <v>119</v>
      </c>
      <c r="C9" s="390"/>
      <c r="D9" s="209" t="s">
        <v>719</v>
      </c>
    </row>
    <row r="10" spans="2:7" x14ac:dyDescent="0.35">
      <c r="B10" s="73">
        <v>1</v>
      </c>
      <c r="C10" s="181" t="s">
        <v>720</v>
      </c>
      <c r="D10" s="167">
        <v>30822224.107937999</v>
      </c>
      <c r="F10" s="122"/>
      <c r="G10" s="125"/>
    </row>
    <row r="11" spans="2:7" ht="24" customHeight="1" x14ac:dyDescent="0.35">
      <c r="B11" s="73">
        <v>2</v>
      </c>
      <c r="C11" s="181" t="s">
        <v>721</v>
      </c>
      <c r="D11" s="167">
        <v>101511.51569300145</v>
      </c>
      <c r="F11" s="122"/>
      <c r="G11" s="125"/>
    </row>
    <row r="12" spans="2:7" ht="24" customHeight="1" x14ac:dyDescent="0.35">
      <c r="B12" s="73">
        <v>3</v>
      </c>
      <c r="C12" s="181" t="s">
        <v>722</v>
      </c>
      <c r="D12" s="167">
        <v>0</v>
      </c>
    </row>
    <row r="13" spans="2:7" x14ac:dyDescent="0.35">
      <c r="B13" s="73">
        <v>4</v>
      </c>
      <c r="C13" s="181" t="s">
        <v>723</v>
      </c>
      <c r="D13" s="167">
        <v>0</v>
      </c>
    </row>
    <row r="14" spans="2:7" ht="30" x14ac:dyDescent="0.35">
      <c r="B14" s="73">
        <v>5</v>
      </c>
      <c r="C14" s="181" t="s">
        <v>724</v>
      </c>
      <c r="D14" s="167">
        <v>0</v>
      </c>
    </row>
    <row r="15" spans="2:7" ht="20" x14ac:dyDescent="0.35">
      <c r="B15" s="73">
        <v>6</v>
      </c>
      <c r="C15" s="181" t="s">
        <v>725</v>
      </c>
      <c r="D15" s="167">
        <v>0</v>
      </c>
    </row>
    <row r="16" spans="2:7" x14ac:dyDescent="0.35">
      <c r="B16" s="73">
        <v>7</v>
      </c>
      <c r="C16" s="181" t="s">
        <v>726</v>
      </c>
      <c r="D16" s="167">
        <v>0</v>
      </c>
    </row>
    <row r="17" spans="2:7" x14ac:dyDescent="0.35">
      <c r="B17" s="73">
        <v>8</v>
      </c>
      <c r="C17" s="181" t="s">
        <v>727</v>
      </c>
      <c r="D17" s="167">
        <v>357474.19312999997</v>
      </c>
    </row>
    <row r="18" spans="2:7" x14ac:dyDescent="0.35">
      <c r="B18" s="73">
        <v>9</v>
      </c>
      <c r="C18" s="181" t="s">
        <v>728</v>
      </c>
      <c r="D18" s="167">
        <v>48579.589773</v>
      </c>
    </row>
    <row r="19" spans="2:7" x14ac:dyDescent="0.35">
      <c r="B19" s="73">
        <v>10</v>
      </c>
      <c r="C19" s="181" t="s">
        <v>729</v>
      </c>
      <c r="D19" s="167">
        <v>2167367.5579820001</v>
      </c>
    </row>
    <row r="20" spans="2:7" ht="20" x14ac:dyDescent="0.35">
      <c r="B20" s="73">
        <v>11</v>
      </c>
      <c r="C20" s="181" t="s">
        <v>730</v>
      </c>
      <c r="D20" s="167">
        <v>0</v>
      </c>
    </row>
    <row r="21" spans="2:7" ht="20" x14ac:dyDescent="0.35">
      <c r="B21" s="73" t="s">
        <v>731</v>
      </c>
      <c r="C21" s="181" t="s">
        <v>732</v>
      </c>
      <c r="D21" s="167">
        <v>0</v>
      </c>
    </row>
    <row r="22" spans="2:7" ht="20" x14ac:dyDescent="0.35">
      <c r="B22" s="73" t="s">
        <v>733</v>
      </c>
      <c r="C22" s="181" t="s">
        <v>734</v>
      </c>
      <c r="D22" s="167">
        <v>0</v>
      </c>
    </row>
    <row r="23" spans="2:7" x14ac:dyDescent="0.35">
      <c r="B23" s="73">
        <v>12</v>
      </c>
      <c r="C23" s="360" t="s">
        <v>735</v>
      </c>
      <c r="D23" s="167">
        <v>-138820.26350600063</v>
      </c>
    </row>
    <row r="24" spans="2:7" ht="15" thickBot="1" x14ac:dyDescent="0.4">
      <c r="B24" s="74">
        <v>13</v>
      </c>
      <c r="C24" s="361" t="s">
        <v>120</v>
      </c>
      <c r="D24" s="213">
        <v>33358336.70101</v>
      </c>
      <c r="F24" s="122"/>
      <c r="G24" s="125"/>
    </row>
  </sheetData>
  <sheetProtection algorithmName="SHA-512" hashValue="dayu5EOyLKn6y177T9Djca6gjf667mR7EaDxG4HZ6eYnNavBuLCHm2zq7MEriiChgCl8FltLJEe34PTB1S6BsQ==" saltValue="2rSMVFmgDMw5tOFayAyI7g==" spinCount="100000" sheet="1" objects="1" scenarios="1"/>
  <mergeCells count="2">
    <mergeCell ref="C8:D8"/>
    <mergeCell ref="B9:C9"/>
  </mergeCells>
  <hyperlinks>
    <hyperlink ref="B2" location="Tartalom!A1" display="Back to contents page" xr:uid="{1D24B722-6FC3-4637-AFCE-5DD70533FA06}"/>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Munka16">
    <tabColor rgb="FF92D050"/>
  </sheetPr>
  <dimension ref="B1:J73"/>
  <sheetViews>
    <sheetView showGridLines="0" topLeftCell="A47" zoomScale="70" zoomScaleNormal="70" workbookViewId="0">
      <selection activeCell="D60" sqref="D60:E67"/>
    </sheetView>
  </sheetViews>
  <sheetFormatPr defaultRowHeight="14.5" x14ac:dyDescent="0.35"/>
  <cols>
    <col min="1" max="1" width="4.453125" customWidth="1"/>
    <col min="2" max="2" width="5.54296875" customWidth="1"/>
    <col min="3" max="3" width="80.54296875" customWidth="1"/>
    <col min="4" max="5" width="26.54296875" customWidth="1"/>
    <col min="7" max="7" width="9.81640625" bestFit="1" customWidth="1"/>
  </cols>
  <sheetData>
    <row r="1" spans="2:5" ht="12.75" customHeight="1" x14ac:dyDescent="0.35"/>
    <row r="2" spans="2:5" x14ac:dyDescent="0.35">
      <c r="B2" s="82" t="s">
        <v>0</v>
      </c>
      <c r="C2" s="31"/>
      <c r="D2" s="31"/>
    </row>
    <row r="3" spans="2:5" x14ac:dyDescent="0.35">
      <c r="B3" s="1"/>
      <c r="C3" s="1"/>
      <c r="D3" s="1"/>
    </row>
    <row r="4" spans="2:5" ht="15.5" x14ac:dyDescent="0.35">
      <c r="B4" s="19" t="s">
        <v>121</v>
      </c>
      <c r="C4" s="2"/>
      <c r="D4" s="2"/>
    </row>
    <row r="5" spans="2:5" x14ac:dyDescent="0.35">
      <c r="B5" s="1"/>
      <c r="C5" s="1"/>
      <c r="D5" s="1"/>
    </row>
    <row r="6" spans="2:5" ht="41.15" customHeight="1" x14ac:dyDescent="0.35">
      <c r="B6" s="378"/>
      <c r="C6" s="378"/>
      <c r="D6" s="378"/>
      <c r="E6" s="378"/>
    </row>
    <row r="7" spans="2:5" x14ac:dyDescent="0.35">
      <c r="B7" s="371"/>
      <c r="C7" s="371"/>
      <c r="D7" s="371"/>
      <c r="E7" s="371"/>
    </row>
    <row r="8" spans="2:5" ht="15" thickBot="1" x14ac:dyDescent="0.4">
      <c r="C8" s="383"/>
      <c r="D8" s="383"/>
      <c r="E8" s="383"/>
    </row>
    <row r="9" spans="2:5" ht="32.25" customHeight="1" thickBot="1" x14ac:dyDescent="0.4">
      <c r="B9" s="67"/>
      <c r="C9" s="375" t="s">
        <v>119</v>
      </c>
      <c r="D9" s="391" t="s">
        <v>122</v>
      </c>
      <c r="E9" s="391"/>
    </row>
    <row r="10" spans="2:5" ht="24" customHeight="1" thickBot="1" x14ac:dyDescent="0.4">
      <c r="B10" s="32"/>
      <c r="C10" s="376"/>
      <c r="D10" s="56">
        <f>+Tartalom!B3</f>
        <v>44742</v>
      </c>
      <c r="E10" s="56">
        <f>+EOMONTH(D10,-3)</f>
        <v>44651</v>
      </c>
    </row>
    <row r="11" spans="2:5" x14ac:dyDescent="0.35">
      <c r="B11" s="392" t="s">
        <v>123</v>
      </c>
      <c r="C11" s="392"/>
      <c r="D11" s="392"/>
      <c r="E11" s="392"/>
    </row>
    <row r="12" spans="2:5" x14ac:dyDescent="0.35">
      <c r="B12" s="64">
        <v>1</v>
      </c>
      <c r="C12" s="48" t="s">
        <v>135</v>
      </c>
      <c r="D12" s="36">
        <v>30933685.663325999</v>
      </c>
      <c r="E12" s="36">
        <v>28932905.462990999</v>
      </c>
    </row>
    <row r="13" spans="2:5" ht="27.75" customHeight="1" x14ac:dyDescent="0.35">
      <c r="B13" s="64">
        <v>2</v>
      </c>
      <c r="C13" s="48" t="s">
        <v>136</v>
      </c>
      <c r="D13" s="36">
        <v>0</v>
      </c>
      <c r="E13" s="36">
        <v>0</v>
      </c>
    </row>
    <row r="14" spans="2:5" ht="25.5" customHeight="1" x14ac:dyDescent="0.35">
      <c r="B14" s="64">
        <v>3</v>
      </c>
      <c r="C14" s="48" t="s">
        <v>126</v>
      </c>
      <c r="D14" s="36">
        <v>0</v>
      </c>
      <c r="E14" s="36">
        <v>0</v>
      </c>
    </row>
    <row r="15" spans="2:5" x14ac:dyDescent="0.35">
      <c r="B15" s="64">
        <v>4</v>
      </c>
      <c r="C15" s="48" t="s">
        <v>137</v>
      </c>
      <c r="D15" s="36">
        <v>0</v>
      </c>
      <c r="E15" s="36">
        <v>0</v>
      </c>
    </row>
    <row r="16" spans="2:5" x14ac:dyDescent="0.35">
      <c r="B16" s="64">
        <v>5</v>
      </c>
      <c r="C16" s="48" t="s">
        <v>138</v>
      </c>
      <c r="D16" s="36">
        <v>0</v>
      </c>
      <c r="E16" s="36">
        <v>0</v>
      </c>
    </row>
    <row r="17" spans="2:5" x14ac:dyDescent="0.35">
      <c r="B17" s="64">
        <v>6</v>
      </c>
      <c r="C17" s="48" t="s">
        <v>139</v>
      </c>
      <c r="D17" s="36">
        <v>-148770.303201</v>
      </c>
      <c r="E17" s="36">
        <v>-139180.01700699999</v>
      </c>
    </row>
    <row r="18" spans="2:5" ht="20.25" customHeight="1" x14ac:dyDescent="0.35">
      <c r="B18" s="76">
        <v>7</v>
      </c>
      <c r="C18" s="57" t="s">
        <v>140</v>
      </c>
      <c r="D18" s="58">
        <v>30784915.360124998</v>
      </c>
      <c r="E18" s="58">
        <v>28793725.445983998</v>
      </c>
    </row>
    <row r="19" spans="2:5" x14ac:dyDescent="0.35">
      <c r="B19" s="392" t="s">
        <v>124</v>
      </c>
      <c r="C19" s="392"/>
      <c r="D19" s="392"/>
      <c r="E19" s="392"/>
    </row>
    <row r="20" spans="2:5" x14ac:dyDescent="0.35">
      <c r="B20" s="64">
        <v>8</v>
      </c>
      <c r="C20" s="48" t="s">
        <v>141</v>
      </c>
      <c r="D20" s="36">
        <v>253919.62772799999</v>
      </c>
      <c r="E20" s="36">
        <v>214188.733415</v>
      </c>
    </row>
    <row r="21" spans="2:5" ht="21.75" customHeight="1" x14ac:dyDescent="0.35">
      <c r="B21" s="64" t="s">
        <v>259</v>
      </c>
      <c r="C21" s="48" t="s">
        <v>142</v>
      </c>
      <c r="D21" s="36">
        <v>0</v>
      </c>
      <c r="E21" s="36">
        <v>0</v>
      </c>
    </row>
    <row r="22" spans="2:5" x14ac:dyDescent="0.35">
      <c r="B22" s="64">
        <v>9</v>
      </c>
      <c r="C22" s="48" t="s">
        <v>143</v>
      </c>
      <c r="D22" s="36">
        <v>103554.56540199999</v>
      </c>
      <c r="E22" s="36">
        <v>122790.504833</v>
      </c>
    </row>
    <row r="23" spans="2:5" ht="21.75" customHeight="1" x14ac:dyDescent="0.35">
      <c r="B23" s="64" t="s">
        <v>257</v>
      </c>
      <c r="C23" s="48" t="s">
        <v>144</v>
      </c>
      <c r="D23" s="36">
        <v>0</v>
      </c>
      <c r="E23" s="36">
        <v>0</v>
      </c>
    </row>
    <row r="24" spans="2:5" x14ac:dyDescent="0.35">
      <c r="B24" s="64" t="s">
        <v>258</v>
      </c>
      <c r="C24" s="48" t="s">
        <v>125</v>
      </c>
      <c r="D24" s="36">
        <v>0</v>
      </c>
      <c r="E24" s="36">
        <v>0</v>
      </c>
    </row>
    <row r="25" spans="2:5" x14ac:dyDescent="0.35">
      <c r="B25" s="64">
        <v>10</v>
      </c>
      <c r="C25" s="48" t="s">
        <v>145</v>
      </c>
      <c r="D25" s="36">
        <v>0</v>
      </c>
      <c r="E25" s="36">
        <v>0</v>
      </c>
    </row>
    <row r="26" spans="2:5" ht="24" customHeight="1" x14ac:dyDescent="0.35">
      <c r="B26" s="64" t="s">
        <v>260</v>
      </c>
      <c r="C26" s="48" t="s">
        <v>146</v>
      </c>
      <c r="D26" s="36">
        <v>0</v>
      </c>
      <c r="E26" s="36">
        <v>0</v>
      </c>
    </row>
    <row r="27" spans="2:5" ht="22.5" customHeight="1" x14ac:dyDescent="0.35">
      <c r="B27" s="64" t="s">
        <v>261</v>
      </c>
      <c r="C27" s="48" t="s">
        <v>147</v>
      </c>
      <c r="D27" s="36">
        <v>0</v>
      </c>
      <c r="E27" s="36">
        <v>0</v>
      </c>
    </row>
    <row r="28" spans="2:5" x14ac:dyDescent="0.35">
      <c r="B28" s="64">
        <v>11</v>
      </c>
      <c r="C28" s="48" t="s">
        <v>148</v>
      </c>
      <c r="D28" s="36">
        <v>0</v>
      </c>
      <c r="E28" s="36">
        <v>0</v>
      </c>
    </row>
    <row r="29" spans="2:5" x14ac:dyDescent="0.35">
      <c r="B29" s="64">
        <v>12</v>
      </c>
      <c r="C29" s="48" t="s">
        <v>149</v>
      </c>
      <c r="D29" s="36">
        <v>0</v>
      </c>
      <c r="E29" s="36">
        <v>0</v>
      </c>
    </row>
    <row r="30" spans="2:5" x14ac:dyDescent="0.35">
      <c r="B30" s="76">
        <v>13</v>
      </c>
      <c r="C30" s="57" t="s">
        <v>150</v>
      </c>
      <c r="D30" s="58">
        <v>357474.19312999997</v>
      </c>
      <c r="E30" s="58">
        <v>336979.23824799998</v>
      </c>
    </row>
    <row r="31" spans="2:5" x14ac:dyDescent="0.35">
      <c r="B31" s="392" t="s">
        <v>151</v>
      </c>
      <c r="C31" s="392"/>
      <c r="D31" s="392"/>
      <c r="E31" s="392"/>
    </row>
    <row r="32" spans="2:5" ht="21" customHeight="1" x14ac:dyDescent="0.35">
      <c r="B32" s="64">
        <v>14</v>
      </c>
      <c r="C32" s="48" t="s">
        <v>152</v>
      </c>
      <c r="D32" s="36">
        <v>0</v>
      </c>
      <c r="E32" s="36">
        <v>0</v>
      </c>
    </row>
    <row r="33" spans="2:5" ht="21.75" customHeight="1" x14ac:dyDescent="0.35">
      <c r="B33" s="64">
        <v>15</v>
      </c>
      <c r="C33" s="48" t="s">
        <v>127</v>
      </c>
      <c r="D33" s="36">
        <v>0</v>
      </c>
      <c r="E33" s="36">
        <v>0</v>
      </c>
    </row>
    <row r="34" spans="2:5" x14ac:dyDescent="0.35">
      <c r="B34" s="64">
        <v>16</v>
      </c>
      <c r="C34" s="48" t="s">
        <v>128</v>
      </c>
      <c r="D34" s="36">
        <v>48579.589773</v>
      </c>
      <c r="E34" s="36">
        <v>120125.612148</v>
      </c>
    </row>
    <row r="35" spans="2:5" ht="24.75" customHeight="1" x14ac:dyDescent="0.35">
      <c r="B35" s="64" t="s">
        <v>262</v>
      </c>
      <c r="C35" s="48" t="s">
        <v>153</v>
      </c>
      <c r="D35" s="36">
        <v>0</v>
      </c>
      <c r="E35" s="36">
        <v>0</v>
      </c>
    </row>
    <row r="36" spans="2:5" x14ac:dyDescent="0.35">
      <c r="B36" s="64">
        <v>17</v>
      </c>
      <c r="C36" s="48" t="s">
        <v>129</v>
      </c>
      <c r="D36" s="36">
        <v>0</v>
      </c>
      <c r="E36" s="36">
        <v>0</v>
      </c>
    </row>
    <row r="37" spans="2:5" x14ac:dyDescent="0.35">
      <c r="B37" s="64" t="s">
        <v>263</v>
      </c>
      <c r="C37" s="48" t="s">
        <v>130</v>
      </c>
      <c r="D37" s="36">
        <v>0</v>
      </c>
      <c r="E37" s="36">
        <v>0</v>
      </c>
    </row>
    <row r="38" spans="2:5" x14ac:dyDescent="0.35">
      <c r="B38" s="76">
        <v>18</v>
      </c>
      <c r="C38" s="57" t="s">
        <v>154</v>
      </c>
      <c r="D38" s="58">
        <v>48579.589773</v>
      </c>
      <c r="E38" s="58">
        <v>120125.612148</v>
      </c>
    </row>
    <row r="39" spans="2:5" x14ac:dyDescent="0.35">
      <c r="B39" s="392" t="s">
        <v>131</v>
      </c>
      <c r="C39" s="392"/>
      <c r="D39" s="392"/>
      <c r="E39" s="392"/>
    </row>
    <row r="40" spans="2:5" x14ac:dyDescent="0.35">
      <c r="B40" s="64">
        <v>19</v>
      </c>
      <c r="C40" s="48" t="s">
        <v>155</v>
      </c>
      <c r="D40" s="36">
        <v>6475655.7259400003</v>
      </c>
      <c r="E40" s="36">
        <v>5693503.3905060003</v>
      </c>
    </row>
    <row r="41" spans="2:5" x14ac:dyDescent="0.35">
      <c r="B41" s="64">
        <v>20</v>
      </c>
      <c r="C41" s="48" t="s">
        <v>156</v>
      </c>
      <c r="D41" s="36">
        <v>-4308288.1679580007</v>
      </c>
      <c r="E41" s="36">
        <v>-3718098.7384280004</v>
      </c>
    </row>
    <row r="42" spans="2:5" ht="25.5" customHeight="1" x14ac:dyDescent="0.35">
      <c r="B42" s="64">
        <v>21</v>
      </c>
      <c r="C42" s="48" t="s">
        <v>157</v>
      </c>
      <c r="D42" s="36">
        <v>0</v>
      </c>
      <c r="E42" s="36">
        <v>0</v>
      </c>
    </row>
    <row r="43" spans="2:5" x14ac:dyDescent="0.35">
      <c r="B43" s="76">
        <v>22</v>
      </c>
      <c r="C43" s="57" t="s">
        <v>158</v>
      </c>
      <c r="D43" s="58">
        <v>2167367.5579820001</v>
      </c>
      <c r="E43" s="58">
        <v>1975404.6520779999</v>
      </c>
    </row>
    <row r="44" spans="2:5" ht="15.75" customHeight="1" x14ac:dyDescent="0.35">
      <c r="B44" s="392" t="s">
        <v>159</v>
      </c>
      <c r="C44" s="392"/>
      <c r="D44" s="392"/>
      <c r="E44" s="392"/>
    </row>
    <row r="45" spans="2:5" x14ac:dyDescent="0.35">
      <c r="B45" s="64" t="s">
        <v>264</v>
      </c>
      <c r="C45" s="48" t="s">
        <v>160</v>
      </c>
      <c r="D45" s="36">
        <v>0</v>
      </c>
      <c r="E45" s="36">
        <v>0</v>
      </c>
    </row>
    <row r="46" spans="2:5" x14ac:dyDescent="0.35">
      <c r="B46" s="64" t="s">
        <v>265</v>
      </c>
      <c r="C46" s="48" t="s">
        <v>161</v>
      </c>
      <c r="D46" s="36">
        <v>0</v>
      </c>
      <c r="E46" s="36">
        <v>0</v>
      </c>
    </row>
    <row r="47" spans="2:5" x14ac:dyDescent="0.35">
      <c r="B47" s="64" t="s">
        <v>267</v>
      </c>
      <c r="C47" s="48" t="s">
        <v>162</v>
      </c>
      <c r="D47" s="36">
        <v>0</v>
      </c>
      <c r="E47" s="36">
        <v>0</v>
      </c>
    </row>
    <row r="48" spans="2:5" x14ac:dyDescent="0.35">
      <c r="B48" s="64" t="s">
        <v>268</v>
      </c>
      <c r="C48" s="48" t="s">
        <v>163</v>
      </c>
      <c r="D48" s="36">
        <v>0</v>
      </c>
      <c r="E48" s="36">
        <v>0</v>
      </c>
    </row>
    <row r="49" spans="2:10" ht="22.5" customHeight="1" x14ac:dyDescent="0.35">
      <c r="B49" s="64" t="s">
        <v>269</v>
      </c>
      <c r="C49" s="48" t="s">
        <v>164</v>
      </c>
      <c r="D49" s="36">
        <v>0</v>
      </c>
      <c r="E49" s="36">
        <v>0</v>
      </c>
    </row>
    <row r="50" spans="2:10" x14ac:dyDescent="0.35">
      <c r="B50" s="64" t="s">
        <v>270</v>
      </c>
      <c r="C50" s="48" t="s">
        <v>165</v>
      </c>
      <c r="D50" s="36">
        <v>0</v>
      </c>
      <c r="E50" s="36">
        <v>0</v>
      </c>
    </row>
    <row r="51" spans="2:10" x14ac:dyDescent="0.35">
      <c r="B51" s="64" t="s">
        <v>271</v>
      </c>
      <c r="C51" s="48" t="s">
        <v>166</v>
      </c>
      <c r="D51" s="36">
        <v>0</v>
      </c>
      <c r="E51" s="36">
        <v>0</v>
      </c>
    </row>
    <row r="52" spans="2:10" ht="24" customHeight="1" x14ac:dyDescent="0.35">
      <c r="B52" s="64" t="s">
        <v>272</v>
      </c>
      <c r="C52" s="48" t="s">
        <v>167</v>
      </c>
      <c r="D52" s="36">
        <v>0</v>
      </c>
      <c r="E52" s="36">
        <v>0</v>
      </c>
    </row>
    <row r="53" spans="2:10" ht="23.25" customHeight="1" x14ac:dyDescent="0.35">
      <c r="B53" s="64" t="s">
        <v>273</v>
      </c>
      <c r="C53" s="48" t="s">
        <v>168</v>
      </c>
      <c r="D53" s="36">
        <v>0</v>
      </c>
      <c r="E53" s="36">
        <v>0</v>
      </c>
    </row>
    <row r="54" spans="2:10" x14ac:dyDescent="0.35">
      <c r="B54" s="64" t="s">
        <v>274</v>
      </c>
      <c r="C54" s="48" t="s">
        <v>169</v>
      </c>
      <c r="D54" s="36">
        <v>0</v>
      </c>
      <c r="E54" s="36">
        <v>0</v>
      </c>
    </row>
    <row r="55" spans="2:10" x14ac:dyDescent="0.35">
      <c r="B55" s="76" t="s">
        <v>266</v>
      </c>
      <c r="C55" s="59" t="s">
        <v>170</v>
      </c>
      <c r="D55" s="60">
        <v>0</v>
      </c>
      <c r="E55" s="60">
        <v>0</v>
      </c>
    </row>
    <row r="56" spans="2:10" x14ac:dyDescent="0.35">
      <c r="B56" s="392" t="s">
        <v>171</v>
      </c>
      <c r="C56" s="392"/>
      <c r="D56" s="392"/>
      <c r="E56" s="392"/>
    </row>
    <row r="57" spans="2:10" x14ac:dyDescent="0.35">
      <c r="B57" s="64">
        <v>23</v>
      </c>
      <c r="C57" s="48" t="s">
        <v>98</v>
      </c>
      <c r="D57" s="36">
        <v>3347374.5691860002</v>
      </c>
      <c r="E57" s="36">
        <v>2950934.8682639999</v>
      </c>
      <c r="G57" s="122"/>
      <c r="H57" s="122"/>
      <c r="I57" s="125"/>
      <c r="J57" s="125"/>
    </row>
    <row r="58" spans="2:10" x14ac:dyDescent="0.35">
      <c r="B58" s="76">
        <v>24</v>
      </c>
      <c r="C58" s="118" t="s">
        <v>120</v>
      </c>
      <c r="D58" s="117">
        <v>33358336.70101</v>
      </c>
      <c r="E58" s="117">
        <v>31226234.948458001</v>
      </c>
      <c r="G58" s="122"/>
      <c r="H58" s="122"/>
      <c r="I58" s="125"/>
      <c r="J58" s="125"/>
    </row>
    <row r="59" spans="2:10" x14ac:dyDescent="0.35">
      <c r="B59" s="393" t="s">
        <v>134</v>
      </c>
      <c r="C59" s="393"/>
      <c r="D59" s="393"/>
      <c r="E59" s="393"/>
    </row>
    <row r="60" spans="2:10" x14ac:dyDescent="0.35">
      <c r="B60" s="64">
        <v>25</v>
      </c>
      <c r="C60" s="48" t="s">
        <v>172</v>
      </c>
      <c r="D60" s="61">
        <v>0.10034596746200031</v>
      </c>
      <c r="E60" s="61">
        <v>9.4501782655988173E-2</v>
      </c>
    </row>
    <row r="61" spans="2:10" ht="23.5" customHeight="1" x14ac:dyDescent="0.35">
      <c r="B61" s="64" t="s">
        <v>275</v>
      </c>
      <c r="C61" s="48" t="s">
        <v>173</v>
      </c>
      <c r="D61" s="61">
        <v>0.10034596746200031</v>
      </c>
      <c r="E61" s="61">
        <v>9.4501782655988173E-2</v>
      </c>
    </row>
    <row r="62" spans="2:10" x14ac:dyDescent="0.35">
      <c r="B62" s="64" t="s">
        <v>31</v>
      </c>
      <c r="C62" s="48" t="s">
        <v>174</v>
      </c>
      <c r="D62" s="61">
        <v>0.10034596746200031</v>
      </c>
      <c r="E62" s="61">
        <v>9.4501782655988173E-2</v>
      </c>
    </row>
    <row r="63" spans="2:10" x14ac:dyDescent="0.35">
      <c r="B63" s="64">
        <v>26</v>
      </c>
      <c r="C63" s="48" t="s">
        <v>175</v>
      </c>
      <c r="D63" s="138">
        <v>0.03</v>
      </c>
      <c r="E63" s="128">
        <v>0</v>
      </c>
    </row>
    <row r="64" spans="2:10" x14ac:dyDescent="0.35">
      <c r="B64" s="64" t="s">
        <v>276</v>
      </c>
      <c r="C64" s="48" t="s">
        <v>176</v>
      </c>
      <c r="D64" s="139">
        <v>0</v>
      </c>
      <c r="E64" s="129">
        <v>0</v>
      </c>
    </row>
    <row r="65" spans="2:5" x14ac:dyDescent="0.35">
      <c r="B65" s="64" t="s">
        <v>277</v>
      </c>
      <c r="C65" s="10" t="s">
        <v>177</v>
      </c>
      <c r="D65" s="139">
        <v>0</v>
      </c>
      <c r="E65" s="129">
        <v>0</v>
      </c>
    </row>
    <row r="66" spans="2:5" x14ac:dyDescent="0.35">
      <c r="B66" s="64">
        <v>27</v>
      </c>
      <c r="C66" s="48" t="s">
        <v>178</v>
      </c>
      <c r="D66" s="139">
        <v>0</v>
      </c>
      <c r="E66" s="129">
        <v>0</v>
      </c>
    </row>
    <row r="67" spans="2:5" x14ac:dyDescent="0.35">
      <c r="B67" s="76" t="s">
        <v>278</v>
      </c>
      <c r="C67" s="118" t="s">
        <v>179</v>
      </c>
      <c r="D67" s="123">
        <v>0.03</v>
      </c>
      <c r="E67" s="123">
        <v>0</v>
      </c>
    </row>
    <row r="68" spans="2:5" x14ac:dyDescent="0.35">
      <c r="B68" s="393" t="s">
        <v>180</v>
      </c>
      <c r="C68" s="393"/>
      <c r="D68" s="393"/>
      <c r="E68" s="393"/>
    </row>
    <row r="69" spans="2:5" ht="15" thickBot="1" x14ac:dyDescent="0.4">
      <c r="B69" s="74" t="s">
        <v>279</v>
      </c>
      <c r="C69" s="130" t="s">
        <v>181</v>
      </c>
      <c r="D69" s="131"/>
      <c r="E69" s="131"/>
    </row>
    <row r="70" spans="2:5" ht="36.65" customHeight="1" x14ac:dyDescent="0.35">
      <c r="B70" s="378" t="s">
        <v>405</v>
      </c>
      <c r="C70" s="378"/>
      <c r="D70" s="378"/>
      <c r="E70" s="378"/>
    </row>
    <row r="71" spans="2:5" x14ac:dyDescent="0.35">
      <c r="C71" s="48"/>
    </row>
    <row r="72" spans="2:5" x14ac:dyDescent="0.35">
      <c r="C72" s="48"/>
    </row>
    <row r="73" spans="2:5" x14ac:dyDescent="0.35">
      <c r="C73" s="48"/>
    </row>
  </sheetData>
  <sheetProtection algorithmName="SHA-512" hashValue="KrL+mVVP6kSxH/AELRY6bhrQmjx3KvKsk1XWefsriYXok0eQfZysxbphUdn66ry+P9/HOrBPAuPB+WYEJcowUA==" saltValue="lMma0K8aej0Iaf6/UkNFjQ==" spinCount="100000" sheet="1" objects="1" scenarios="1"/>
  <mergeCells count="14">
    <mergeCell ref="B11:E11"/>
    <mergeCell ref="B19:E19"/>
    <mergeCell ref="B31:E31"/>
    <mergeCell ref="B70:E70"/>
    <mergeCell ref="B39:E39"/>
    <mergeCell ref="B44:E44"/>
    <mergeCell ref="B56:E56"/>
    <mergeCell ref="B59:E59"/>
    <mergeCell ref="B68:E68"/>
    <mergeCell ref="B7:E7"/>
    <mergeCell ref="C8:E8"/>
    <mergeCell ref="B6:E6"/>
    <mergeCell ref="D9:E9"/>
    <mergeCell ref="C9:C10"/>
  </mergeCells>
  <hyperlinks>
    <hyperlink ref="B2" location="Tartalom!A1" display="Back to contents page" xr:uid="{85CA80C4-9A35-4849-8314-DC5F00D44B4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6B213-EA8B-4931-A975-9192C965C4CE}">
  <sheetPr>
    <tabColor rgb="FF92D050"/>
  </sheetPr>
  <dimension ref="B1:D21"/>
  <sheetViews>
    <sheetView showGridLines="0" zoomScale="85" zoomScaleNormal="85" workbookViewId="0">
      <selection activeCell="C9" sqref="C9"/>
    </sheetView>
  </sheetViews>
  <sheetFormatPr defaultRowHeight="14.5" x14ac:dyDescent="0.35"/>
  <cols>
    <col min="1" max="2" width="4.453125" customWidth="1"/>
    <col min="3" max="3" width="80.6328125" customWidth="1"/>
    <col min="4" max="4" width="23" customWidth="1"/>
  </cols>
  <sheetData>
    <row r="1" spans="2:4" ht="12.75" customHeight="1" x14ac:dyDescent="0.35"/>
    <row r="2" spans="2:4" x14ac:dyDescent="0.35">
      <c r="B2" s="82" t="s">
        <v>0</v>
      </c>
      <c r="C2" s="183"/>
    </row>
    <row r="3" spans="2:4" x14ac:dyDescent="0.35">
      <c r="B3" s="1"/>
      <c r="C3" s="1"/>
    </row>
    <row r="4" spans="2:4" ht="15.5" x14ac:dyDescent="0.35">
      <c r="B4" s="151" t="s">
        <v>736</v>
      </c>
      <c r="C4" s="2"/>
    </row>
    <row r="5" spans="2:4" ht="2.15" customHeight="1" x14ac:dyDescent="0.35">
      <c r="B5" s="1"/>
      <c r="C5" s="1"/>
    </row>
    <row r="6" spans="2:4" ht="2.15" customHeight="1" x14ac:dyDescent="0.35">
      <c r="B6" s="354"/>
      <c r="C6" s="354"/>
    </row>
    <row r="7" spans="2:4" ht="2.15" customHeight="1" x14ac:dyDescent="0.35">
      <c r="B7" s="152"/>
      <c r="C7" s="153"/>
    </row>
    <row r="8" spans="2:4" ht="15" thickBot="1" x14ac:dyDescent="0.4">
      <c r="B8" s="28"/>
      <c r="C8" s="383">
        <f>Tartalom!B3</f>
        <v>44742</v>
      </c>
      <c r="D8" s="383"/>
    </row>
    <row r="9" spans="2:4" ht="33" customHeight="1" thickBot="1" x14ac:dyDescent="0.4">
      <c r="B9" s="362"/>
      <c r="C9" s="363" t="s">
        <v>119</v>
      </c>
      <c r="D9" s="209" t="s">
        <v>122</v>
      </c>
    </row>
    <row r="10" spans="2:4" ht="25.5" customHeight="1" x14ac:dyDescent="0.35">
      <c r="B10" s="73" t="s">
        <v>514</v>
      </c>
      <c r="C10" s="364" t="s">
        <v>737</v>
      </c>
      <c r="D10" s="365">
        <v>30668039.088519998</v>
      </c>
    </row>
    <row r="11" spans="2:4" x14ac:dyDescent="0.35">
      <c r="B11" s="73" t="s">
        <v>516</v>
      </c>
      <c r="C11" s="366" t="s">
        <v>738</v>
      </c>
      <c r="D11" s="353">
        <v>190972.52661999999</v>
      </c>
    </row>
    <row r="12" spans="2:4" x14ac:dyDescent="0.35">
      <c r="B12" s="73" t="s">
        <v>739</v>
      </c>
      <c r="C12" s="366" t="s">
        <v>740</v>
      </c>
      <c r="D12" s="353">
        <v>30477066.561899997</v>
      </c>
    </row>
    <row r="13" spans="2:4" x14ac:dyDescent="0.35">
      <c r="B13" s="73" t="s">
        <v>534</v>
      </c>
      <c r="C13" s="367" t="s">
        <v>741</v>
      </c>
      <c r="D13" s="353">
        <v>82987.895409999997</v>
      </c>
    </row>
    <row r="14" spans="2:4" x14ac:dyDescent="0.35">
      <c r="B14" s="73" t="s">
        <v>742</v>
      </c>
      <c r="C14" s="367" t="s">
        <v>743</v>
      </c>
      <c r="D14" s="353">
        <v>9123510.8301710002</v>
      </c>
    </row>
    <row r="15" spans="2:4" ht="20" x14ac:dyDescent="0.35">
      <c r="B15" s="73" t="s">
        <v>744</v>
      </c>
      <c r="C15" s="186" t="s">
        <v>745</v>
      </c>
      <c r="D15" s="353">
        <v>364283.61268899997</v>
      </c>
    </row>
    <row r="16" spans="2:4" x14ac:dyDescent="0.35">
      <c r="B16" s="73" t="s">
        <v>746</v>
      </c>
      <c r="C16" s="367" t="s">
        <v>747</v>
      </c>
      <c r="D16" s="353">
        <v>984962.17227900005</v>
      </c>
    </row>
    <row r="17" spans="2:4" x14ac:dyDescent="0.35">
      <c r="B17" s="73" t="s">
        <v>748</v>
      </c>
      <c r="C17" s="367" t="s">
        <v>749</v>
      </c>
      <c r="D17" s="353">
        <v>6189152.2433470003</v>
      </c>
    </row>
    <row r="18" spans="2:4" x14ac:dyDescent="0.35">
      <c r="B18" s="73" t="s">
        <v>750</v>
      </c>
      <c r="C18" s="367" t="s">
        <v>751</v>
      </c>
      <c r="D18" s="353">
        <v>5573695.0014660005</v>
      </c>
    </row>
    <row r="19" spans="2:4" x14ac:dyDescent="0.35">
      <c r="B19" s="73" t="s">
        <v>752</v>
      </c>
      <c r="C19" s="367" t="s">
        <v>753</v>
      </c>
      <c r="D19" s="353">
        <v>5948799.8965339996</v>
      </c>
    </row>
    <row r="20" spans="2:4" x14ac:dyDescent="0.35">
      <c r="B20" s="73" t="s">
        <v>754</v>
      </c>
      <c r="C20" s="367" t="s">
        <v>423</v>
      </c>
      <c r="D20" s="353">
        <v>405004.01482899999</v>
      </c>
    </row>
    <row r="21" spans="2:4" ht="15" thickBot="1" x14ac:dyDescent="0.4">
      <c r="B21" s="74" t="s">
        <v>755</v>
      </c>
      <c r="C21" s="368" t="s">
        <v>756</v>
      </c>
      <c r="D21" s="369">
        <v>1804670.895175</v>
      </c>
    </row>
  </sheetData>
  <sheetProtection algorithmName="SHA-512" hashValue="xMIPpi/CXlBgXIDHaZyBo2WifaUycWRQQQPj4vjgChNYVBHjUbBLctq20uSGDAM6tv8+MAw1ke5d6TsLLzNNVA==" saltValue="ERj9sg8pAdgYfIFU95Oy/g==" spinCount="100000" sheet="1" objects="1" scenarios="1"/>
  <mergeCells count="1">
    <mergeCell ref="C8:D8"/>
  </mergeCells>
  <hyperlinks>
    <hyperlink ref="B2" location="Tartalom!A1" display="Back to contents page" xr:uid="{42A568A0-AC54-4BAA-9DC4-A544B2C961B6}"/>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CEA94-79DF-4FAD-90DF-1303AD12FFB9}">
  <sheetPr>
    <tabColor rgb="FF92D050"/>
  </sheetPr>
  <dimension ref="B1:AG47"/>
  <sheetViews>
    <sheetView showGridLines="0" topLeftCell="A34" workbookViewId="0">
      <selection activeCell="C47" sqref="C47"/>
    </sheetView>
  </sheetViews>
  <sheetFormatPr defaultRowHeight="14.5" x14ac:dyDescent="0.35"/>
  <cols>
    <col min="1" max="1" width="4.453125" customWidth="1"/>
    <col min="2" max="2" width="7" customWidth="1"/>
    <col min="3" max="3" width="58.453125" customWidth="1"/>
    <col min="4" max="4" width="8.81640625" bestFit="1" customWidth="1"/>
    <col min="15" max="15" width="9.54296875" bestFit="1" customWidth="1"/>
  </cols>
  <sheetData>
    <row r="1" spans="2:33" ht="12.75" customHeight="1" x14ac:dyDescent="0.35"/>
    <row r="2" spans="2:33" x14ac:dyDescent="0.35">
      <c r="B2" s="82" t="s">
        <v>0</v>
      </c>
      <c r="C2" s="150"/>
      <c r="D2" s="150"/>
    </row>
    <row r="3" spans="2:33" x14ac:dyDescent="0.35">
      <c r="B3" s="1"/>
      <c r="C3" s="1"/>
      <c r="D3" s="1"/>
    </row>
    <row r="4" spans="2:33" ht="15.5" x14ac:dyDescent="0.35">
      <c r="B4" s="151" t="s">
        <v>182</v>
      </c>
      <c r="C4" s="2"/>
      <c r="D4" s="2"/>
    </row>
    <row r="5" spans="2:33" x14ac:dyDescent="0.35">
      <c r="B5" s="1"/>
      <c r="C5" s="1"/>
      <c r="D5" s="1"/>
    </row>
    <row r="6" spans="2:33" ht="153.75" customHeight="1" x14ac:dyDescent="0.35">
      <c r="B6" s="395" t="s">
        <v>407</v>
      </c>
      <c r="C6" s="396"/>
      <c r="D6" s="396"/>
      <c r="E6" s="396"/>
      <c r="F6" s="396"/>
      <c r="G6" s="396"/>
      <c r="H6" s="396"/>
      <c r="I6" s="396"/>
      <c r="J6" s="396"/>
      <c r="K6" s="396"/>
      <c r="M6" s="397"/>
      <c r="N6" s="396"/>
      <c r="O6" s="396"/>
      <c r="P6" s="396"/>
      <c r="Q6" s="396"/>
      <c r="R6" s="396"/>
      <c r="S6" s="396"/>
      <c r="T6" s="396"/>
      <c r="U6" s="396"/>
      <c r="V6" s="396"/>
      <c r="X6" s="395"/>
      <c r="Y6" s="396"/>
      <c r="Z6" s="396"/>
      <c r="AA6" s="396"/>
      <c r="AB6" s="396"/>
      <c r="AC6" s="396"/>
      <c r="AD6" s="396"/>
      <c r="AE6" s="396"/>
      <c r="AF6" s="396"/>
      <c r="AG6" s="396"/>
    </row>
    <row r="7" spans="2:33" x14ac:dyDescent="0.35">
      <c r="B7" s="152"/>
      <c r="C7" s="153"/>
      <c r="D7" s="153"/>
    </row>
    <row r="8" spans="2:33" ht="15" thickBot="1" x14ac:dyDescent="0.4">
      <c r="B8" s="28"/>
    </row>
    <row r="9" spans="2:33" ht="32.25" customHeight="1" thickBot="1" x14ac:dyDescent="0.4">
      <c r="B9" s="63"/>
      <c r="C9" s="149" t="s">
        <v>2</v>
      </c>
      <c r="D9" s="398" t="s">
        <v>183</v>
      </c>
      <c r="E9" s="398"/>
      <c r="F9" s="398"/>
      <c r="G9" s="398"/>
      <c r="H9" s="399" t="s">
        <v>184</v>
      </c>
      <c r="I9" s="399"/>
      <c r="J9" s="399"/>
      <c r="K9" s="399"/>
    </row>
    <row r="10" spans="2:33" ht="24" customHeight="1" x14ac:dyDescent="0.35">
      <c r="B10" s="154" t="s">
        <v>185</v>
      </c>
      <c r="C10" s="155" t="s">
        <v>186</v>
      </c>
      <c r="D10" s="156">
        <v>44742</v>
      </c>
      <c r="E10" s="156">
        <v>44651</v>
      </c>
      <c r="F10" s="156">
        <v>44561</v>
      </c>
      <c r="G10" s="156">
        <v>44469</v>
      </c>
      <c r="H10" s="156">
        <v>44742</v>
      </c>
      <c r="I10" s="156">
        <v>44651</v>
      </c>
      <c r="J10" s="156">
        <v>44561</v>
      </c>
      <c r="K10" s="156">
        <v>44469</v>
      </c>
    </row>
    <row r="11" spans="2:33" x14ac:dyDescent="0.35">
      <c r="B11" s="157" t="s">
        <v>187</v>
      </c>
      <c r="C11" s="158" t="s">
        <v>188</v>
      </c>
      <c r="D11" s="76">
        <v>12</v>
      </c>
      <c r="E11" s="76">
        <v>12</v>
      </c>
      <c r="F11" s="76">
        <v>12</v>
      </c>
      <c r="G11" s="76">
        <v>12</v>
      </c>
      <c r="H11" s="76">
        <v>12</v>
      </c>
      <c r="I11" s="76">
        <v>12</v>
      </c>
      <c r="J11" s="76">
        <v>12</v>
      </c>
      <c r="K11" s="76">
        <v>12</v>
      </c>
      <c r="N11" s="122"/>
      <c r="O11" s="122"/>
    </row>
    <row r="12" spans="2:33" ht="15" customHeight="1" x14ac:dyDescent="0.35">
      <c r="B12" s="394" t="s">
        <v>189</v>
      </c>
      <c r="C12" s="394"/>
      <c r="D12" s="394"/>
      <c r="E12" s="394"/>
      <c r="F12" s="394"/>
      <c r="G12" s="394"/>
      <c r="H12" s="394"/>
      <c r="I12" s="394"/>
      <c r="J12" s="394"/>
      <c r="K12" s="394"/>
      <c r="L12" s="159"/>
      <c r="N12" s="122"/>
      <c r="O12" s="122"/>
    </row>
    <row r="13" spans="2:33" ht="27.75" customHeight="1" x14ac:dyDescent="0.35">
      <c r="B13" s="157">
        <v>1</v>
      </c>
      <c r="C13" s="160" t="s">
        <v>190</v>
      </c>
      <c r="D13" s="78"/>
      <c r="E13" s="78"/>
      <c r="F13" s="78"/>
      <c r="G13" s="78"/>
      <c r="H13" s="161">
        <v>5033995.8907103818</v>
      </c>
      <c r="I13" s="161">
        <v>4950564.4923166577</v>
      </c>
      <c r="J13" s="161">
        <v>5082471.5241893139</v>
      </c>
      <c r="K13" s="161">
        <v>5156839.2532856837</v>
      </c>
      <c r="N13" s="122"/>
      <c r="O13" s="122"/>
    </row>
    <row r="14" spans="2:33" ht="25.5" customHeight="1" x14ac:dyDescent="0.35">
      <c r="B14" s="394" t="s">
        <v>191</v>
      </c>
      <c r="C14" s="394"/>
      <c r="D14" s="394"/>
      <c r="E14" s="394"/>
      <c r="F14" s="394"/>
      <c r="G14" s="394"/>
      <c r="H14" s="394"/>
      <c r="I14" s="394"/>
      <c r="J14" s="394"/>
      <c r="K14" s="394"/>
      <c r="L14" s="159"/>
    </row>
    <row r="15" spans="2:33" x14ac:dyDescent="0.35">
      <c r="B15" s="162">
        <v>2</v>
      </c>
      <c r="C15" s="163" t="s">
        <v>192</v>
      </c>
      <c r="D15" s="164">
        <v>14278603.759080825</v>
      </c>
      <c r="E15" s="164">
        <v>13560729.705459738</v>
      </c>
      <c r="F15" s="164">
        <v>13128067.320294792</v>
      </c>
      <c r="G15" s="164">
        <v>12756450.364390472</v>
      </c>
      <c r="H15" s="164">
        <v>910666.18611148035</v>
      </c>
      <c r="I15" s="164">
        <v>859558.51059736602</v>
      </c>
      <c r="J15" s="164">
        <v>836793.17943317431</v>
      </c>
      <c r="K15" s="164">
        <v>821132.74792663835</v>
      </c>
    </row>
    <row r="16" spans="2:33" x14ac:dyDescent="0.35">
      <c r="B16" s="165">
        <v>3</v>
      </c>
      <c r="C16" s="166" t="s">
        <v>193</v>
      </c>
      <c r="D16" s="167">
        <v>9589434.1156304348</v>
      </c>
      <c r="E16" s="167">
        <v>9119617.4136693384</v>
      </c>
      <c r="F16" s="167">
        <v>8746493.9442546461</v>
      </c>
      <c r="G16" s="167">
        <v>8498229.9397742171</v>
      </c>
      <c r="H16" s="167">
        <v>479471.70578152157</v>
      </c>
      <c r="I16" s="167">
        <v>455980.87068346684</v>
      </c>
      <c r="J16" s="167">
        <v>437324.69721273211</v>
      </c>
      <c r="K16" s="167">
        <v>424911.49698871066</v>
      </c>
    </row>
    <row r="17" spans="2:11" x14ac:dyDescent="0.35">
      <c r="B17" s="162">
        <v>4</v>
      </c>
      <c r="C17" s="168" t="s">
        <v>194</v>
      </c>
      <c r="D17" s="164">
        <v>3384531.410857351</v>
      </c>
      <c r="E17" s="164">
        <v>3201561.2545818631</v>
      </c>
      <c r="F17" s="164">
        <v>3108047.7934137173</v>
      </c>
      <c r="G17" s="164">
        <v>2949141.2752684043</v>
      </c>
      <c r="H17" s="164">
        <v>414078.40066747461</v>
      </c>
      <c r="I17" s="164">
        <v>387763.8116769917</v>
      </c>
      <c r="J17" s="164">
        <v>372687.49814914487</v>
      </c>
      <c r="K17" s="164">
        <v>353207.75612282706</v>
      </c>
    </row>
    <row r="18" spans="2:11" x14ac:dyDescent="0.35">
      <c r="B18" s="162">
        <v>5</v>
      </c>
      <c r="C18" s="163" t="s">
        <v>195</v>
      </c>
      <c r="D18" s="164">
        <v>6836538.5059213759</v>
      </c>
      <c r="E18" s="164">
        <v>6244442.8541688835</v>
      </c>
      <c r="F18" s="164">
        <v>5835024.6962707527</v>
      </c>
      <c r="G18" s="164">
        <v>5439953.9063075092</v>
      </c>
      <c r="H18" s="164">
        <v>3385589.8198202155</v>
      </c>
      <c r="I18" s="164">
        <v>3071941.8763508727</v>
      </c>
      <c r="J18" s="164">
        <v>2826775.7897922681</v>
      </c>
      <c r="K18" s="164">
        <v>2589544.7188873664</v>
      </c>
    </row>
    <row r="19" spans="2:11" x14ac:dyDescent="0.35">
      <c r="B19" s="162">
        <v>6</v>
      </c>
      <c r="C19" s="169" t="s">
        <v>196</v>
      </c>
      <c r="D19" s="164">
        <v>198317.01493716662</v>
      </c>
      <c r="E19" s="164">
        <v>183888.24675287787</v>
      </c>
      <c r="F19" s="164">
        <v>188756.82685264674</v>
      </c>
      <c r="G19" s="164">
        <v>196554.82139042555</v>
      </c>
      <c r="H19" s="164">
        <v>50069.367184944007</v>
      </c>
      <c r="I19" s="164">
        <v>46507.209537477029</v>
      </c>
      <c r="J19" s="164">
        <v>49011.798385494425</v>
      </c>
      <c r="K19" s="164">
        <v>50506.88919370441</v>
      </c>
    </row>
    <row r="20" spans="2:11" x14ac:dyDescent="0.35">
      <c r="B20" s="162">
        <v>7</v>
      </c>
      <c r="C20" s="168" t="s">
        <v>197</v>
      </c>
      <c r="D20" s="164">
        <v>6636426.3040134935</v>
      </c>
      <c r="E20" s="164">
        <v>6058352.4278212087</v>
      </c>
      <c r="F20" s="164">
        <v>5644392.1726253508</v>
      </c>
      <c r="G20" s="164">
        <v>5241318.3074214747</v>
      </c>
      <c r="H20" s="164">
        <v>3333725.2656645547</v>
      </c>
      <c r="I20" s="164">
        <v>3023232.4872185998</v>
      </c>
      <c r="J20" s="164">
        <v>2775888.2946140193</v>
      </c>
      <c r="K20" s="164">
        <v>2536957.0521980533</v>
      </c>
    </row>
    <row r="21" spans="2:11" x14ac:dyDescent="0.35">
      <c r="B21" s="162">
        <v>8</v>
      </c>
      <c r="C21" s="168" t="s">
        <v>198</v>
      </c>
      <c r="D21" s="164">
        <v>1795.1869707166668</v>
      </c>
      <c r="E21" s="164">
        <v>2202.1795947958335</v>
      </c>
      <c r="F21" s="164">
        <v>1875.6967927541666</v>
      </c>
      <c r="G21" s="164">
        <v>2080.7774956083335</v>
      </c>
      <c r="H21" s="164">
        <v>1795.1869707166668</v>
      </c>
      <c r="I21" s="164">
        <v>2202.1795947958335</v>
      </c>
      <c r="J21" s="164">
        <v>1875.6967927541666</v>
      </c>
      <c r="K21" s="164">
        <v>2080.7774956083335</v>
      </c>
    </row>
    <row r="22" spans="2:11" x14ac:dyDescent="0.35">
      <c r="B22" s="162">
        <v>9</v>
      </c>
      <c r="C22" s="168" t="s">
        <v>199</v>
      </c>
      <c r="D22" s="170"/>
      <c r="E22" s="170"/>
      <c r="F22" s="170"/>
      <c r="G22" s="170"/>
      <c r="H22" s="164">
        <v>0</v>
      </c>
      <c r="I22" s="164">
        <v>0</v>
      </c>
      <c r="J22" s="164">
        <v>0</v>
      </c>
      <c r="K22" s="164">
        <v>0</v>
      </c>
    </row>
    <row r="23" spans="2:11" ht="21.75" customHeight="1" x14ac:dyDescent="0.35">
      <c r="B23" s="162">
        <v>10</v>
      </c>
      <c r="C23" s="163" t="s">
        <v>200</v>
      </c>
      <c r="D23" s="164">
        <v>2908993.007896293</v>
      </c>
      <c r="E23" s="164">
        <v>2806357.1170403995</v>
      </c>
      <c r="F23" s="164">
        <v>2721708.2481480348</v>
      </c>
      <c r="G23" s="164">
        <v>2611929.0259512332</v>
      </c>
      <c r="H23" s="164">
        <v>476949.07024917263</v>
      </c>
      <c r="I23" s="164">
        <v>453200.76292794681</v>
      </c>
      <c r="J23" s="164">
        <v>425935.91038269497</v>
      </c>
      <c r="K23" s="164">
        <v>407972.47567589412</v>
      </c>
    </row>
    <row r="24" spans="2:11" ht="21.5" x14ac:dyDescent="0.35">
      <c r="B24" s="162">
        <v>11</v>
      </c>
      <c r="C24" s="169" t="s">
        <v>201</v>
      </c>
      <c r="D24" s="164">
        <v>94209.110734132541</v>
      </c>
      <c r="E24" s="164">
        <v>83782.310965230325</v>
      </c>
      <c r="F24" s="164">
        <v>66221.134967052029</v>
      </c>
      <c r="G24" s="164">
        <v>62483.239546755074</v>
      </c>
      <c r="H24" s="164">
        <v>94209.110734132541</v>
      </c>
      <c r="I24" s="164">
        <v>83782.310965230325</v>
      </c>
      <c r="J24" s="164">
        <v>66221.134967052029</v>
      </c>
      <c r="K24" s="164">
        <v>62483.239546755074</v>
      </c>
    </row>
    <row r="25" spans="2:11" x14ac:dyDescent="0.35">
      <c r="B25" s="162">
        <v>12</v>
      </c>
      <c r="C25" s="169" t="s">
        <v>202</v>
      </c>
      <c r="D25" s="164">
        <v>0</v>
      </c>
      <c r="E25" s="164">
        <v>0</v>
      </c>
      <c r="F25" s="164">
        <v>0</v>
      </c>
      <c r="G25" s="164">
        <v>0</v>
      </c>
      <c r="H25" s="164">
        <v>0</v>
      </c>
      <c r="I25" s="164">
        <v>0</v>
      </c>
      <c r="J25" s="164">
        <v>0</v>
      </c>
      <c r="K25" s="164">
        <v>0</v>
      </c>
    </row>
    <row r="26" spans="2:11" x14ac:dyDescent="0.35">
      <c r="B26" s="162">
        <v>13</v>
      </c>
      <c r="C26" s="171" t="s">
        <v>203</v>
      </c>
      <c r="D26" s="164">
        <v>2814783.8971621599</v>
      </c>
      <c r="E26" s="164">
        <v>2722574.8060751692</v>
      </c>
      <c r="F26" s="164">
        <v>2655487.1131809833</v>
      </c>
      <c r="G26" s="164">
        <v>2549445.7864044788</v>
      </c>
      <c r="H26" s="164">
        <v>382739.95951504004</v>
      </c>
      <c r="I26" s="164">
        <v>369418.45196271641</v>
      </c>
      <c r="J26" s="164">
        <v>359714.77541564294</v>
      </c>
      <c r="K26" s="164">
        <v>345489.23612913914</v>
      </c>
    </row>
    <row r="27" spans="2:11" x14ac:dyDescent="0.35">
      <c r="B27" s="162">
        <v>14</v>
      </c>
      <c r="C27" s="163" t="s">
        <v>204</v>
      </c>
      <c r="D27" s="164">
        <v>221474.66583732193</v>
      </c>
      <c r="E27" s="164">
        <v>206604.38622624593</v>
      </c>
      <c r="F27" s="164">
        <v>189146.59782063647</v>
      </c>
      <c r="G27" s="164">
        <v>189666.78726285091</v>
      </c>
      <c r="H27" s="164">
        <v>170656.23276941167</v>
      </c>
      <c r="I27" s="164">
        <v>162005.73710013265</v>
      </c>
      <c r="J27" s="164">
        <v>145772.99653391817</v>
      </c>
      <c r="K27" s="164">
        <v>143942.31819474339</v>
      </c>
    </row>
    <row r="28" spans="2:11" x14ac:dyDescent="0.35">
      <c r="B28" s="162">
        <v>15</v>
      </c>
      <c r="C28" s="163" t="s">
        <v>205</v>
      </c>
      <c r="D28" s="164">
        <v>2280903.9603881626</v>
      </c>
      <c r="E28" s="164">
        <v>2151489.3701951001</v>
      </c>
      <c r="F28" s="164">
        <v>2035859.7131998145</v>
      </c>
      <c r="G28" s="164">
        <v>1946167.9836193025</v>
      </c>
      <c r="H28" s="164">
        <v>55974.0713160206</v>
      </c>
      <c r="I28" s="164">
        <v>50524.099318750203</v>
      </c>
      <c r="J28" s="164">
        <v>46722.901190090917</v>
      </c>
      <c r="K28" s="164">
        <v>44200.327781376829</v>
      </c>
    </row>
    <row r="29" spans="2:11" x14ac:dyDescent="0.35">
      <c r="B29" s="157">
        <v>16</v>
      </c>
      <c r="C29" s="172" t="s">
        <v>206</v>
      </c>
      <c r="D29" s="80"/>
      <c r="E29" s="80"/>
      <c r="F29" s="80"/>
      <c r="G29" s="80"/>
      <c r="H29" s="79">
        <v>4999835.3802663004</v>
      </c>
      <c r="I29" s="161">
        <v>4597230.9862950677</v>
      </c>
      <c r="J29" s="161">
        <v>4282000.7773321457</v>
      </c>
      <c r="K29" s="161">
        <v>4006792.5884660189</v>
      </c>
    </row>
    <row r="30" spans="2:11" ht="20.25" customHeight="1" x14ac:dyDescent="0.35">
      <c r="B30" s="394" t="s">
        <v>207</v>
      </c>
      <c r="C30" s="394"/>
      <c r="D30" s="394"/>
      <c r="E30" s="394"/>
      <c r="F30" s="394"/>
      <c r="G30" s="394"/>
      <c r="H30" s="394"/>
      <c r="I30" s="394"/>
      <c r="J30" s="394"/>
      <c r="K30" s="394"/>
    </row>
    <row r="31" spans="2:11" x14ac:dyDescent="0.35">
      <c r="B31" s="162">
        <v>17</v>
      </c>
      <c r="C31" s="163" t="s">
        <v>208</v>
      </c>
      <c r="D31" s="164">
        <v>47924.550415992409</v>
      </c>
      <c r="E31" s="164">
        <v>63484.316838854247</v>
      </c>
      <c r="F31" s="164">
        <v>66337.505818449237</v>
      </c>
      <c r="G31" s="164">
        <v>80945.363442728398</v>
      </c>
      <c r="H31" s="164">
        <v>2071.1430999999998</v>
      </c>
      <c r="I31" s="164">
        <v>2071.1430999999998</v>
      </c>
      <c r="J31" s="164">
        <v>605.55660508833341</v>
      </c>
      <c r="K31" s="164">
        <v>605.55660508833341</v>
      </c>
    </row>
    <row r="32" spans="2:11" x14ac:dyDescent="0.35">
      <c r="B32" s="162">
        <v>18</v>
      </c>
      <c r="C32" s="163" t="s">
        <v>209</v>
      </c>
      <c r="D32" s="164">
        <v>2490876.442834904</v>
      </c>
      <c r="E32" s="164">
        <v>2252082.5761231952</v>
      </c>
      <c r="F32" s="164">
        <v>1925292.159802499</v>
      </c>
      <c r="G32" s="164">
        <v>1628223.9006447047</v>
      </c>
      <c r="H32" s="164">
        <v>2244940.7150275488</v>
      </c>
      <c r="I32" s="164">
        <v>2016447.8339266831</v>
      </c>
      <c r="J32" s="164">
        <v>1698537.6605332522</v>
      </c>
      <c r="K32" s="164">
        <v>1415655.6777120614</v>
      </c>
    </row>
    <row r="33" spans="2:11" x14ac:dyDescent="0.35">
      <c r="B33" s="162">
        <v>19</v>
      </c>
      <c r="C33" s="173" t="s">
        <v>210</v>
      </c>
      <c r="D33" s="164">
        <v>286621.37943949242</v>
      </c>
      <c r="E33" s="164">
        <v>175887.10425097751</v>
      </c>
      <c r="F33" s="164">
        <v>142621.33301395178</v>
      </c>
      <c r="G33" s="164">
        <v>136406.24107155422</v>
      </c>
      <c r="H33" s="164">
        <v>282705.22525994171</v>
      </c>
      <c r="I33" s="164">
        <v>172027.27606686574</v>
      </c>
      <c r="J33" s="164">
        <v>138732.55341064811</v>
      </c>
      <c r="K33" s="164">
        <v>132464.17889997869</v>
      </c>
    </row>
    <row r="34" spans="2:11" ht="30" x14ac:dyDescent="0.35">
      <c r="B34" s="162" t="s">
        <v>132</v>
      </c>
      <c r="C34" s="163" t="s">
        <v>211</v>
      </c>
      <c r="D34" s="170"/>
      <c r="E34" s="170"/>
      <c r="F34" s="170"/>
      <c r="G34" s="170"/>
      <c r="H34" s="164">
        <v>0</v>
      </c>
      <c r="I34" s="164">
        <v>0</v>
      </c>
      <c r="J34" s="164">
        <v>0</v>
      </c>
      <c r="K34" s="164">
        <v>0</v>
      </c>
    </row>
    <row r="35" spans="2:11" x14ac:dyDescent="0.35">
      <c r="B35" s="162" t="s">
        <v>133</v>
      </c>
      <c r="C35" s="163" t="s">
        <v>212</v>
      </c>
      <c r="D35" s="170"/>
      <c r="E35" s="170"/>
      <c r="F35" s="170"/>
      <c r="G35" s="170"/>
      <c r="H35" s="164">
        <v>0</v>
      </c>
      <c r="I35" s="164">
        <v>0</v>
      </c>
      <c r="J35" s="164">
        <v>0</v>
      </c>
      <c r="K35" s="164">
        <v>0</v>
      </c>
    </row>
    <row r="36" spans="2:11" x14ac:dyDescent="0.35">
      <c r="B36" s="162">
        <v>20</v>
      </c>
      <c r="C36" s="174" t="s">
        <v>213</v>
      </c>
      <c r="D36" s="182">
        <v>2825422.3726903889</v>
      </c>
      <c r="E36" s="164">
        <v>2491453.9972130274</v>
      </c>
      <c r="F36" s="164">
        <v>2134250.9986349</v>
      </c>
      <c r="G36" s="164">
        <v>1845575.5051589878</v>
      </c>
      <c r="H36" s="182">
        <v>2529717.0833874908</v>
      </c>
      <c r="I36" s="164">
        <v>2190546.2530935486</v>
      </c>
      <c r="J36" s="164">
        <v>1837875.7705489891</v>
      </c>
      <c r="K36" s="164">
        <v>1548725.4132171285</v>
      </c>
    </row>
    <row r="37" spans="2:11" x14ac:dyDescent="0.35">
      <c r="B37" s="162" t="s">
        <v>214</v>
      </c>
      <c r="C37" s="148" t="s">
        <v>215</v>
      </c>
      <c r="D37" s="164">
        <v>0</v>
      </c>
      <c r="E37" s="164">
        <v>0</v>
      </c>
      <c r="F37" s="164">
        <v>0</v>
      </c>
      <c r="G37" s="164">
        <v>0</v>
      </c>
      <c r="H37" s="164">
        <v>0</v>
      </c>
      <c r="I37" s="164">
        <v>0</v>
      </c>
      <c r="J37" s="164">
        <v>0</v>
      </c>
      <c r="K37" s="164">
        <v>0</v>
      </c>
    </row>
    <row r="38" spans="2:11" x14ac:dyDescent="0.35">
      <c r="B38" s="162" t="s">
        <v>216</v>
      </c>
      <c r="C38" s="148" t="s">
        <v>217</v>
      </c>
      <c r="D38" s="164">
        <v>0</v>
      </c>
      <c r="E38" s="164">
        <v>0</v>
      </c>
      <c r="F38" s="164">
        <v>0</v>
      </c>
      <c r="G38" s="164">
        <v>0</v>
      </c>
      <c r="H38" s="164">
        <v>0</v>
      </c>
      <c r="I38" s="164">
        <v>0</v>
      </c>
      <c r="J38" s="164">
        <v>0</v>
      </c>
      <c r="K38" s="164">
        <v>0</v>
      </c>
    </row>
    <row r="39" spans="2:11" x14ac:dyDescent="0.35">
      <c r="B39" s="157" t="s">
        <v>218</v>
      </c>
      <c r="C39" s="175" t="s">
        <v>219</v>
      </c>
      <c r="D39" s="161">
        <v>2825422.3726903889</v>
      </c>
      <c r="E39" s="161">
        <v>2491453.9972130288</v>
      </c>
      <c r="F39" s="161">
        <v>2134250.9986349018</v>
      </c>
      <c r="G39" s="161">
        <v>1845575.5051589904</v>
      </c>
      <c r="H39" s="161">
        <v>2529717.0833874918</v>
      </c>
      <c r="I39" s="161">
        <v>2190546.25309355</v>
      </c>
      <c r="J39" s="161">
        <v>1837875.77054899</v>
      </c>
      <c r="K39" s="161">
        <v>1548725.4132171294</v>
      </c>
    </row>
    <row r="40" spans="2:11" ht="15" customHeight="1" x14ac:dyDescent="0.35">
      <c r="B40" s="394" t="s">
        <v>220</v>
      </c>
      <c r="C40" s="394"/>
      <c r="D40" s="394"/>
      <c r="E40" s="394"/>
      <c r="F40" s="394"/>
      <c r="G40" s="394"/>
      <c r="H40" s="394"/>
      <c r="I40" s="394"/>
      <c r="J40" s="394"/>
      <c r="K40" s="394"/>
    </row>
    <row r="41" spans="2:11" x14ac:dyDescent="0.35">
      <c r="B41" s="162">
        <v>21</v>
      </c>
      <c r="C41" s="176" t="s">
        <v>221</v>
      </c>
      <c r="D41" s="177"/>
      <c r="E41" s="177"/>
      <c r="F41" s="177"/>
      <c r="G41" s="177"/>
      <c r="H41" s="164">
        <v>5033995.8907103818</v>
      </c>
      <c r="I41" s="164">
        <v>4950564.4923166577</v>
      </c>
      <c r="J41" s="164">
        <v>5082471.5241893139</v>
      </c>
      <c r="K41" s="164">
        <v>5156839.2532856828</v>
      </c>
    </row>
    <row r="42" spans="2:11" x14ac:dyDescent="0.35">
      <c r="B42" s="162">
        <v>22</v>
      </c>
      <c r="C42" s="178" t="s">
        <v>222</v>
      </c>
      <c r="D42" s="177"/>
      <c r="E42" s="177"/>
      <c r="F42" s="177"/>
      <c r="G42" s="177"/>
      <c r="H42" s="164">
        <v>2470118.296878811</v>
      </c>
      <c r="I42" s="164">
        <v>2406684.7332015201</v>
      </c>
      <c r="J42" s="164">
        <v>2444125.0067831557</v>
      </c>
      <c r="K42" s="164">
        <v>2458067.1752488897</v>
      </c>
    </row>
    <row r="43" spans="2:11" ht="15" thickBot="1" x14ac:dyDescent="0.4">
      <c r="B43" s="179">
        <v>23</v>
      </c>
      <c r="C43" s="180" t="s">
        <v>223</v>
      </c>
      <c r="D43" s="77"/>
      <c r="E43" s="77"/>
      <c r="F43" s="77"/>
      <c r="G43" s="77"/>
      <c r="H43" s="65">
        <v>2.0593890000000004</v>
      </c>
      <c r="I43" s="65">
        <v>2.0648300833333337</v>
      </c>
      <c r="J43" s="65">
        <v>2.0886032500000002</v>
      </c>
      <c r="K43" s="65">
        <v>2.1060612500000002</v>
      </c>
    </row>
    <row r="44" spans="2:11" x14ac:dyDescent="0.35">
      <c r="B44" s="181"/>
    </row>
    <row r="45" spans="2:11" x14ac:dyDescent="0.35">
      <c r="B45" s="181"/>
    </row>
    <row r="46" spans="2:11" x14ac:dyDescent="0.35">
      <c r="B46" s="181"/>
    </row>
    <row r="47" spans="2:11" x14ac:dyDescent="0.35">
      <c r="B47" s="181"/>
    </row>
  </sheetData>
  <sheetProtection algorithmName="SHA-512" hashValue="X0UUs9m5xpsha3rrUuArK2frKbVwglaqC3HfSU2OqsKQ/yQbu/gABEH6CpqqavuAlsFnpXmCeS2SeG5TFAy/aw==" saltValue="VyLbvRU5DycnZ5eNM+17Xg==" spinCount="100000" sheet="1" objects="1" scenarios="1"/>
  <mergeCells count="9">
    <mergeCell ref="B30:K30"/>
    <mergeCell ref="B40:K40"/>
    <mergeCell ref="B6:K6"/>
    <mergeCell ref="M6:V6"/>
    <mergeCell ref="X6:AG6"/>
    <mergeCell ref="D9:G9"/>
    <mergeCell ref="H9:K9"/>
    <mergeCell ref="B12:K12"/>
    <mergeCell ref="B14:K14"/>
  </mergeCells>
  <hyperlinks>
    <hyperlink ref="B2" location="Tartalom!A1" display="Back to contents page" xr:uid="{2F9685D2-7B50-4B03-AF78-155A5EFB5AEB}"/>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25</vt:i4>
      </vt:variant>
    </vt:vector>
  </HeadingPairs>
  <TitlesOfParts>
    <vt:vector size="25" baseType="lpstr">
      <vt:lpstr>Tartalom</vt:lpstr>
      <vt:lpstr>KM1</vt:lpstr>
      <vt:lpstr>OV1</vt:lpstr>
      <vt:lpstr>CC1</vt:lpstr>
      <vt:lpstr>CC2</vt:lpstr>
      <vt:lpstr>LR1</vt:lpstr>
      <vt:lpstr>LR2</vt:lpstr>
      <vt:lpstr>LR3</vt:lpstr>
      <vt:lpstr>LIQ1</vt:lpstr>
      <vt:lpstr>LIQ2</vt:lpstr>
      <vt:lpstr>CR1</vt:lpstr>
      <vt:lpstr>CR1-A</vt:lpstr>
      <vt:lpstr>CR2</vt:lpstr>
      <vt:lpstr>CQ1</vt:lpstr>
      <vt:lpstr>CQ4</vt:lpstr>
      <vt:lpstr>CQ5</vt:lpstr>
      <vt:lpstr>CQ7</vt:lpstr>
      <vt:lpstr>CCR1</vt:lpstr>
      <vt:lpstr>CCR2</vt:lpstr>
      <vt:lpstr>CCR3</vt:lpstr>
      <vt:lpstr>CCR5</vt:lpstr>
      <vt:lpstr>CCR6</vt:lpstr>
      <vt:lpstr>CCR8</vt:lpstr>
      <vt:lpstr>MR1</vt:lpstr>
      <vt:lpstr>IFRS9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2022-09-05T13:19:55Z</dcterms:modified>
</cp:coreProperties>
</file>